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0"/>
  </bookViews>
  <sheets>
    <sheet name="Б-Морец" sheetId="1" r:id="rId1"/>
  </sheets>
  <definedNames/>
  <calcPr fullCalcOnLoad="1"/>
</workbook>
</file>

<file path=xl/sharedStrings.xml><?xml version="1.0" encoding="utf-8"?>
<sst xmlns="http://schemas.openxmlformats.org/spreadsheetml/2006/main" count="401" uniqueCount="279">
  <si>
    <t xml:space="preserve">Приложение к решению районного Совета народных депутатов от 2005 года № </t>
  </si>
  <si>
    <t>Код бюджетн. классификации</t>
  </si>
  <si>
    <t xml:space="preserve"> </t>
  </si>
  <si>
    <t>Годовой план</t>
  </si>
  <si>
    <t>I</t>
  </si>
  <si>
    <t>II</t>
  </si>
  <si>
    <t>III</t>
  </si>
  <si>
    <t>IV</t>
  </si>
  <si>
    <t>План 7 мес.</t>
  </si>
  <si>
    <t>Поправки</t>
  </si>
  <si>
    <t>Уточнен. план</t>
  </si>
  <si>
    <t>% исполнения от плана 7 мес.</t>
  </si>
  <si>
    <t>Отклонение от плана 7 мес.</t>
  </si>
  <si>
    <t>уточненный 
план на 
I полугодие</t>
  </si>
  <si>
    <t>Исполнено за 8 месяцев</t>
  </si>
  <si>
    <t>% исполнения от плана 8 месяцев</t>
  </si>
  <si>
    <t>Отклонение от плана 8 месяцев</t>
  </si>
  <si>
    <t>3</t>
  </si>
  <si>
    <t>4</t>
  </si>
  <si>
    <t>5</t>
  </si>
  <si>
    <t>6</t>
  </si>
  <si>
    <t>7</t>
  </si>
  <si>
    <t>РАЗДЕЛ 1 . ДОХОДЫ</t>
  </si>
  <si>
    <t>000 1 00 00000 00 0000 000</t>
  </si>
  <si>
    <t xml:space="preserve"> Д О Х О Д Ы</t>
  </si>
  <si>
    <t>000 1 01 00000 00 0000 000</t>
  </si>
  <si>
    <t>Налоги на прибыль, доходы</t>
  </si>
  <si>
    <t>000 1 01 01000 00 0000 110</t>
  </si>
  <si>
    <t>Налог на прибыль организаций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</si>
  <si>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</si>
  <si>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</si>
  <si>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</si>
  <si>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</si>
  <si>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000 1 05 01000 01 0000 110</t>
  </si>
  <si>
    <t>Единый налог, взимаемый в связи с применением упрощенной системы налогообложения</t>
  </si>
  <si>
    <t>000 1 05 02000 01 0000 110</t>
  </si>
  <si>
    <t>Единый налог на вмененный доход для отдельных видов деятельности</t>
  </si>
  <si>
    <t>000 1 05 03000 01 0000 110</t>
  </si>
  <si>
    <t>Единый сельскохозяйств. налог</t>
  </si>
  <si>
    <t>000 1 06 00000 00 0000 000</t>
  </si>
  <si>
    <t>НАЛОГИ НА ИМУЩЕСТВО</t>
  </si>
  <si>
    <t>000 1 06 01000 03 0000 110</t>
  </si>
  <si>
    <t>Налоги на имущество физич. лиц</t>
  </si>
  <si>
    <t>000 1 06 02000 02 0000 110</t>
  </si>
  <si>
    <t>Налог на имущество организаций</t>
  </si>
  <si>
    <t>000 1 06 03000 01 0000 110</t>
  </si>
  <si>
    <t>Налог на наследование или дарение</t>
  </si>
  <si>
    <t>000 1 06 04000 02 0000 110</t>
  </si>
  <si>
    <t>Транспортный налог</t>
  </si>
  <si>
    <t>000 1 06 05000 00 0000 110</t>
  </si>
  <si>
    <t>Налог на игорный бизнес</t>
  </si>
  <si>
    <t>000 1 06 06000 03 0000 110</t>
  </si>
  <si>
    <t>Земельный налог</t>
  </si>
  <si>
    <t>000 1 08 00000 00 0000 000</t>
  </si>
  <si>
    <t>ГОСУДАРСТВЕННАЯ ПОШЛИНА</t>
  </si>
  <si>
    <t>000 1 09 00000 00 0000 000</t>
  </si>
  <si>
    <t>ЗАДОЛЖЕННОСТЬ И ПЕРЕРАСЧЕТЫ ПО ОТМЕНЕННЫМ НАЛОГАМ, СБОРАМ И ИНЫМ ОБЯЗАТЕЛЬНЫМ ПЛАТЕЖАМ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</si>
  <si>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</si>
  <si>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</si>
  <si>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</si>
  <si>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</si>
  <si>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000 1 13 00000 00 0000 000</t>
  </si>
  <si>
    <t>ДОХОДЫ ОТ ОКАЗАНИЯ ПЛАТНЫХ УСЛУГ И КОМПЕНСАЦИИ ЗАТРАТ ГОСУДАРСТВА</t>
  </si>
  <si>
    <t>000 1 14 00000 00 0000 000</t>
  </si>
  <si>
    <t>ДОХОДЫ ОТ ПРОДАЖИ МАТЕРИАЛЬНЫХ И НЕМАТЕРИАЛЬНЫХ АКТИВОВ</t>
  </si>
  <si>
    <t>000 1 15 00000 00 0000 000</t>
  </si>
  <si>
    <t>АДМИНИСТРАТИВНЫЕ ПЛАТЕЖИ И СБОРЫ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</si>
  <si>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</si>
  <si>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</si>
  <si>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</si>
  <si>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</si>
  <si>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ИТОГО СОБСТВЕННЫХ ДОХОДОВ</t>
  </si>
  <si>
    <t>000 2 00 00000 00 0000 000</t>
  </si>
  <si>
    <t>БЕЗВОЗМЕЗДНЫЕ ПОСТУПЛЕНИЯ</t>
  </si>
  <si>
    <t>ДОТАЦИЯ</t>
  </si>
  <si>
    <t xml:space="preserve"> 000 2 02 01070 05 0000 151</t>
  </si>
  <si>
    <t>- дотации местным бюджетам на обеспечение сбалансированности бюджетов</t>
  </si>
  <si>
    <t>000 2 02 01010 05 0000 151</t>
  </si>
  <si>
    <t>- дотации из областного фонда финансовой поддержки муниципального района</t>
  </si>
  <si>
    <t>000 2 02 01000 00 0000 151</t>
  </si>
  <si>
    <t>Дотации от других бюджетов бюджетной системы РФ</t>
  </si>
  <si>
    <t xml:space="preserve">СУБВЕНЦИИ </t>
  </si>
  <si>
    <t>000 2 02 02110 03 0000 151</t>
  </si>
  <si>
    <t xml:space="preserve"> - субвенции местным бюджетам на выполнение федеральных полномочий по государственной регистрации актов гражданского состояния</t>
  </si>
  <si>
    <t xml:space="preserve">- иные субвенции, зачисляемые в местные бюджеты </t>
  </si>
  <si>
    <t>в том числе:</t>
  </si>
  <si>
    <t>субвенции на обеспечение образовательного процесса</t>
  </si>
  <si>
    <t>субвенции на реализацию ФЗ "О милиции"</t>
  </si>
  <si>
    <t>субвенции на с/х перепись</t>
  </si>
  <si>
    <t>субвенции на питание детей из малообеспеченных семей и состоящих на учёте у фтизиатра</t>
  </si>
  <si>
    <t>субвенции на приобретение жилья детям-сиротам</t>
  </si>
  <si>
    <t>субвенции на выплату пособий по опеке и попечительству детей-сирот</t>
  </si>
  <si>
    <t>субвенции на льготы по оплате ЖКУ многодетным и семьям погибших военнослужащих</t>
  </si>
  <si>
    <t>субвенции на реализацию ФЗ "О молодых специалистах""</t>
  </si>
  <si>
    <t>субвенции на субсидии гражданам по оплате жилья и коммунальных услуг</t>
  </si>
  <si>
    <t>субвенции на льготы сельским специалистам по оплате ЖКУ</t>
  </si>
  <si>
    <t xml:space="preserve">субвенции на выравнивание уровня бюджетной обеспеченности поселений </t>
  </si>
  <si>
    <t>000 2 02 04000 00 0000 151</t>
  </si>
  <si>
    <t>Субсидии от других бюджетов бюджетной системы Российской Федерации</t>
  </si>
  <si>
    <t>субсидии на пожарную безопасность образовательных учреждений</t>
  </si>
  <si>
    <t>субсидии на классное руководство</t>
  </si>
  <si>
    <t>субсидии на информационное обеспечение органов местного самоуправления</t>
  </si>
  <si>
    <t>субсидии на котельно-печное топливо</t>
  </si>
  <si>
    <t>000 2 07 00000 00 0000 180</t>
  </si>
  <si>
    <t>ПРОЧИЕ БЕЗВОЗМЕЗДНЫЕ ПОСТУПЛЕНИЯ</t>
  </si>
  <si>
    <t>000 2 02 03030 03 0000 151</t>
  </si>
  <si>
    <t>Средства полученные по взаимным расчетам</t>
  </si>
  <si>
    <t>000 2 02 05000 03 0000 151</t>
  </si>
  <si>
    <t>Средства  федерального бюджета</t>
  </si>
  <si>
    <t>000 8 90 00000 00 0000 000</t>
  </si>
  <si>
    <t>Внутренние обороты по доходам:</t>
  </si>
  <si>
    <t xml:space="preserve"> 000 2 02 01000 00 0090 151</t>
  </si>
  <si>
    <t>Дотации бюджетам поселений на выравнивание уровня бюджетной обеспеченности</t>
  </si>
  <si>
    <t>Дотации бюджетам поселений на поддержку мер по обеспечению сбалансированности бюджетов</t>
  </si>
  <si>
    <t xml:space="preserve"> 000 2 02 02000 00 0090 151</t>
  </si>
  <si>
    <t>Субвенции от других бюджетов бюджетной системы РФ</t>
  </si>
  <si>
    <t>Субвенции бюджетам поселений на осуществление полномочий по первичному воинскому учету на территориях, где отсутствуют военные комиссариаты</t>
  </si>
  <si>
    <t>Субвенции на реализацию Закона об административных комиссиях</t>
  </si>
  <si>
    <t>000 2 02 02940 10 0000 151</t>
  </si>
  <si>
    <t>Прочие субвенции, зачисляемые в бюджеты поселений</t>
  </si>
  <si>
    <t xml:space="preserve"> 000 2 02 03000 00 0090 151</t>
  </si>
  <si>
    <t>Средства, получаемые на компенсацию дополнительных расходов, возникающих в результате решений, принятых органами власти другого уровня</t>
  </si>
  <si>
    <t>000 2 02 03050 10 0000 151</t>
  </si>
  <si>
    <t>Средства бюджета поселения, получаемые по взаимным расчетам</t>
  </si>
  <si>
    <t>ВСЕГО ДОХОДОВ:</t>
  </si>
  <si>
    <t>РАЗДЕЛ 3. Р А С Х О Д Ы</t>
  </si>
  <si>
    <t>0100</t>
  </si>
  <si>
    <t>Общегосударственные вопросы</t>
  </si>
  <si>
    <t>0102</t>
  </si>
  <si>
    <t>Функционирование высшего должностного лица органа местного самоуправления</t>
  </si>
  <si>
    <t>0103</t>
  </si>
  <si>
    <t>Функционирование законодательных (представительных) органов государственной власти и местного самоуправления</t>
  </si>
  <si>
    <t xml:space="preserve">0104      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</si>
  <si>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</si>
  <si>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70,2- адм. комиссии, 9940- аппарат</t>
  </si>
  <si>
    <t>из них 2,8- административные комиссии</t>
  </si>
  <si>
    <t>0112</t>
  </si>
  <si>
    <t>Обслуживание государственного и муниципального долга</t>
  </si>
  <si>
    <t>0113</t>
  </si>
  <si>
    <t>Резервные фонды</t>
  </si>
  <si>
    <t>0115</t>
  </si>
  <si>
    <t>Другие общегосударственные вопросы</t>
  </si>
  <si>
    <t>0200</t>
  </si>
  <si>
    <t>Национальная оборона</t>
  </si>
  <si>
    <t>0202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</si>
  <si>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</si>
  <si>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</si>
  <si>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</si>
  <si>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0302</t>
  </si>
  <si>
    <t>Органы внутренних дел</t>
  </si>
  <si>
    <t>0304</t>
  </si>
  <si>
    <t>Органы юстиции</t>
  </si>
  <si>
    <t>0309</t>
  </si>
  <si>
    <t>Предупреждение и ликвидация последствий чрезвычайных ситуаций и стихийных бедствий, гражданская оборона</t>
  </si>
  <si>
    <t>0310</t>
  </si>
  <si>
    <t>Обеспечение противопожарной безопасности</t>
  </si>
  <si>
    <t>0500</t>
  </si>
  <si>
    <t>Жилищно-коммунальное хозяйство</t>
  </si>
  <si>
    <t>0502</t>
  </si>
  <si>
    <t>Коммунальное хозяйство</t>
  </si>
  <si>
    <t>0504</t>
  </si>
  <si>
    <t xml:space="preserve">Другие вопросы  в области жилищно-коммунального хозяйства </t>
  </si>
  <si>
    <t>0600</t>
  </si>
  <si>
    <t>Охрана окружающей среды</t>
  </si>
  <si>
    <t>0602</t>
  </si>
  <si>
    <t>Охрана растительных и животных видов и среды их обитания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</si>
  <si>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</si>
  <si>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</si>
  <si>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</si>
  <si>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</si>
  <si>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</si>
  <si>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</si>
  <si>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</si>
  <si>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</si>
  <si>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</si>
  <si>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</si>
  <si>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0801</t>
  </si>
  <si>
    <t xml:space="preserve">Культура </t>
  </si>
  <si>
    <t>0802</t>
  </si>
  <si>
    <t>Кинематография</t>
  </si>
  <si>
    <t>0803</t>
  </si>
  <si>
    <t>Телевидение и радиовещание</t>
  </si>
  <si>
    <t>Другие вопросы в области культуры</t>
  </si>
  <si>
    <t>0900</t>
  </si>
  <si>
    <t>Здравоохранение и спорт</t>
  </si>
  <si>
    <t>0901</t>
  </si>
  <si>
    <t>Здравоохранение</t>
  </si>
  <si>
    <t>0902</t>
  </si>
  <si>
    <t xml:space="preserve"> Спорт и физическая культура </t>
  </si>
  <si>
    <t>0904</t>
  </si>
  <si>
    <t>Другие вопросы в области здравоохранения и спорта</t>
  </si>
  <si>
    <t>1000</t>
  </si>
  <si>
    <t>Социальная политика</t>
  </si>
  <si>
    <t>1003</t>
  </si>
  <si>
    <t>1004</t>
  </si>
  <si>
    <t>Борьба с беспризорностью, опека, попечительство</t>
  </si>
  <si>
    <t>1100</t>
  </si>
  <si>
    <t>Межбюджетные трансферты</t>
  </si>
  <si>
    <t>1101</t>
  </si>
  <si>
    <t>Финансовая помощь бюджетам других уровней</t>
  </si>
  <si>
    <t>96 00 0000000 000</t>
  </si>
  <si>
    <t>ИТОГО РАСХОДОВ (по разделам)</t>
  </si>
  <si>
    <t xml:space="preserve"> 32 02 0010000 000 151</t>
  </si>
  <si>
    <t>Дотации другим бюджетам бюджетной системы РФ</t>
  </si>
  <si>
    <t>32 02 0010005 000 151</t>
  </si>
  <si>
    <t>Дотации из бюджетов муниципальных районов</t>
  </si>
  <si>
    <t>32 02 0020005 000 251</t>
  </si>
  <si>
    <t>Субвенции из районного бюджета бюджетам поселений</t>
  </si>
  <si>
    <t>32 02 0031000 000 251</t>
  </si>
  <si>
    <t>Средства, передаваемые на компенсацию дополнительных расходов, возникающих в результате решений, принятых органами власти другого уровня</t>
  </si>
  <si>
    <t>32 02 0031005 000 251</t>
  </si>
  <si>
    <t>Средства, передаваемые поселениям на компенсацию дополнительных расходов, возникающих в результате решений, принятых органами власти другого уровня</t>
  </si>
  <si>
    <t>98 00 0000000 000</t>
  </si>
  <si>
    <t>ВСЕГО РАСХОДОВ:</t>
  </si>
  <si>
    <t>7900</t>
  </si>
  <si>
    <t>ПРОФИЦИТ БЮДЖЕТА (со знаком "плюс") ДЕФИЦИТ БЮДЖЕТА (со знаком "минус")</t>
  </si>
  <si>
    <t>РАЗДЕЛ 4.ИСТОЧНИКИ ВНУТРЕННЕГО ФИНАНСИРОВАНИЯ ДЕФИЦИТОВ БЮДЖЕТОВ СУБЪЕКТОВ РОССИЙСКОЙ ФЕДЕРАЦИИ И МЕСТНЫХ БЮДЖЕТОВ</t>
  </si>
  <si>
    <t>000 01 01 00 00 00 0000 000</t>
  </si>
  <si>
    <t xml:space="preserve">Долговые обязательства Российской Федерации, субъектов Российской Федерации муниципальных образований, выраженные в ценных бумагах,указанных в валюте Российской Федерации </t>
  </si>
  <si>
    <t>000 02 01 00 00 00 0000 000</t>
  </si>
  <si>
    <t xml:space="preserve">Кредитные соглашения и договоры, заключенные  от имени Российской Федерации, субъектов Российской Федерации, муниципальных образований, государственных внебюджетных фондов,указанные в валюте Российской Федерации </t>
  </si>
  <si>
    <t>000 03 01 00 00 00 0000 000</t>
  </si>
  <si>
    <t>Прочие источники  внутреннего финансирования дефицитов бюджетов</t>
  </si>
  <si>
    <t>000 04 01 00 00 00 0000 000</t>
  </si>
  <si>
    <t>Исполнение государственных и муниципальных гарантий в валюте Российской Федерации</t>
  </si>
  <si>
    <t>000 05 00 00 00 00 0000 000</t>
  </si>
  <si>
    <t>Акции и иные формы участия в капитале, находящиеся в государственной и муниципальной собственности</t>
  </si>
  <si>
    <t>000 06 00 00 00 00 0000 000</t>
  </si>
  <si>
    <t>Земельные участки, находящиеся в государственной и муниципальной собственности</t>
  </si>
  <si>
    <t>000 08 00 00 00 00 0000 000</t>
  </si>
  <si>
    <t>Остатки средств бюджетов</t>
  </si>
  <si>
    <t>Увеличение остатков средств бюджетов</t>
  </si>
  <si>
    <t>Уменьшение остатков средств бюджетов</t>
  </si>
  <si>
    <t>000 09 00 00 00 00 0000 171</t>
  </si>
  <si>
    <t>Курсовая разница</t>
  </si>
  <si>
    <t>000 50 00 00 00 00 0000 000</t>
  </si>
  <si>
    <t>Итого источников внутреннего финансирования</t>
  </si>
  <si>
    <t>Начальник ТУ Еланского муниципального района КБФПиК АВО</t>
  </si>
  <si>
    <t>Панченко В.И.</t>
  </si>
  <si>
    <t>Резервный фонд</t>
  </si>
  <si>
    <t>0503</t>
  </si>
  <si>
    <t>Благоустройство</t>
  </si>
  <si>
    <t>Прочие субсидии ,зачисляемые в бюджеты поселений</t>
  </si>
  <si>
    <t>Бюджетные инвестиции</t>
  </si>
  <si>
    <t xml:space="preserve">000 2 02 01001 10 0000 151 </t>
  </si>
  <si>
    <t>000 2 02 01003 10 0000 151</t>
  </si>
  <si>
    <t>000 2 02 03015 10 0000 151</t>
  </si>
  <si>
    <t>000 2 02 02999 10 0000 151</t>
  </si>
  <si>
    <t>Приложение №1</t>
  </si>
  <si>
    <t>к решению Думы</t>
  </si>
  <si>
    <t>Алявского сельского поселенияот 22.09.2008№151/33</t>
  </si>
  <si>
    <t>000  1 11 09045 10 0000 120</t>
  </si>
  <si>
    <t>Прочие поступления от использ. имущества</t>
  </si>
  <si>
    <t>000 1 08 04020 10 0000 110</t>
  </si>
  <si>
    <t>902 1 14 06014 10 0000 430</t>
  </si>
  <si>
    <t>Продажа з/участков</t>
  </si>
  <si>
    <t xml:space="preserve"> Другие вопросы в области социальной политики</t>
  </si>
  <si>
    <t>1104</t>
  </si>
  <si>
    <t xml:space="preserve">ления </t>
  </si>
  <si>
    <t>0401</t>
  </si>
  <si>
    <t>Организация общ. Работ времен. Трудоуст. Стажиров.в целях преобр. Опыта работы безработ,ишущих работу вкл. Общеоб.учрежд.</t>
  </si>
  <si>
    <t>годовой план</t>
  </si>
  <si>
    <t>поправки +-</t>
  </si>
  <si>
    <t>000 2 02 03024 10 0000 151</t>
  </si>
  <si>
    <t>000 2 02 040121 00 000 151Прочие межбюджетные трансферты, передавыаемые бюджетам поселений</t>
  </si>
  <si>
    <t>0111</t>
  </si>
  <si>
    <t>Депутатские</t>
  </si>
  <si>
    <t>0409</t>
  </si>
  <si>
    <t>Дорожное хозяйство</t>
  </si>
  <si>
    <t>0412</t>
  </si>
  <si>
    <t>Градостроительство</t>
  </si>
  <si>
    <t>1204</t>
  </si>
  <si>
    <t>уточненный план 1 пол.</t>
  </si>
  <si>
    <t>0104</t>
  </si>
  <si>
    <t>Налог на имущество</t>
  </si>
  <si>
    <t xml:space="preserve"> Газификация</t>
  </si>
  <si>
    <t>Поправки  доходной  части бюджета Алявского сельского поселения  за 9 месяцев  2012г.</t>
  </si>
  <si>
    <t>уточненный план 9мес.</t>
  </si>
  <si>
    <t>167/39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</si>
</sst>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0.0"/>
  </numFmts>
  <fonts count="62">
    <font>
      <sz val="10"/>
      <name val="Arial Cyr"/>
      <family val="0"/>
    </font>
    <font>
      <sz val="7"/>
      <name val="Arial Cyr"/>
      <family val="0"/>
    </font>
    <font>
      <sz val="11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sz val="7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name val="Times New Roman Cyr"/>
      <family val="1"/>
    </font>
    <font>
      <sz val="10"/>
      <name val="Courier New Cyr"/>
      <family val="0"/>
    </font>
    <font>
      <b/>
      <sz val="12"/>
      <name val="Times New Roman"/>
      <family val="1"/>
    </font>
    <font>
      <b/>
      <sz val="7"/>
      <name val="Times New Roman"/>
      <family val="1"/>
    </font>
    <font>
      <sz val="12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Arial Cyr"/>
      <family val="0"/>
    </font>
    <font>
      <b/>
      <sz val="7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53" applyFont="1" applyBorder="1" applyAlignment="1">
      <alignment horizontal="center" vertical="center" textRotation="90" wrapText="1"/>
      <protection/>
    </xf>
    <xf numFmtId="0" fontId="6" fillId="0" borderId="10" xfId="53" applyFont="1" applyBorder="1" applyAlignment="1">
      <alignment horizontal="center" vertical="center" textRotation="90" wrapText="1"/>
      <protection/>
    </xf>
    <xf numFmtId="49" fontId="7" fillId="0" borderId="10" xfId="53" applyNumberFormat="1" applyFont="1" applyBorder="1" applyAlignment="1">
      <alignment horizontal="center" vertical="center" textRotation="90" wrapText="1"/>
      <protection/>
    </xf>
    <xf numFmtId="0" fontId="8" fillId="0" borderId="10" xfId="53" applyFont="1" applyBorder="1" applyAlignment="1">
      <alignment horizontal="center" vertical="center" wrapText="1"/>
      <protection/>
    </xf>
    <xf numFmtId="0" fontId="6" fillId="0" borderId="0" xfId="53" applyFont="1" applyAlignment="1">
      <alignment textRotation="90"/>
      <protection/>
    </xf>
    <xf numFmtId="4" fontId="9" fillId="0" borderId="11" xfId="0" applyNumberFormat="1" applyFont="1" applyBorder="1" applyAlignment="1">
      <alignment horizontal="center" vertical="center" wrapText="1"/>
    </xf>
    <xf numFmtId="4" fontId="9" fillId="0" borderId="12" xfId="0" applyNumberFormat="1" applyFont="1" applyBorder="1" applyAlignment="1">
      <alignment horizontal="center" vertical="center" wrapText="1"/>
    </xf>
    <xf numFmtId="0" fontId="5" fillId="0" borderId="13" xfId="53" applyFont="1" applyBorder="1" applyAlignment="1">
      <alignment horizontal="center" vertical="center" wrapText="1"/>
      <protection/>
    </xf>
    <xf numFmtId="0" fontId="6" fillId="0" borderId="14" xfId="53" applyFont="1" applyBorder="1" applyAlignment="1">
      <alignment horizontal="center" vertical="center" wrapText="1"/>
      <protection/>
    </xf>
    <xf numFmtId="49" fontId="6" fillId="0" borderId="14" xfId="53" applyNumberFormat="1" applyFont="1" applyBorder="1" applyAlignment="1">
      <alignment horizontal="center" vertical="center" wrapText="1"/>
      <protection/>
    </xf>
    <xf numFmtId="0" fontId="8" fillId="0" borderId="14" xfId="53" applyFont="1" applyBorder="1" applyAlignment="1">
      <alignment horizontal="center" vertical="center" wrapText="1"/>
      <protection/>
    </xf>
    <xf numFmtId="0" fontId="6" fillId="0" borderId="0" xfId="53" applyFont="1">
      <alignment/>
      <protection/>
    </xf>
    <xf numFmtId="49" fontId="11" fillId="33" borderId="15" xfId="0" applyNumberFormat="1" applyFont="1" applyFill="1" applyBorder="1" applyAlignment="1" applyProtection="1">
      <alignment horizontal="left" vertical="top" wrapText="1"/>
      <protection locked="0"/>
    </xf>
    <xf numFmtId="0" fontId="10" fillId="33" borderId="11" xfId="0" applyFont="1" applyFill="1" applyBorder="1" applyAlignment="1" applyProtection="1">
      <alignment horizontal="left" vertical="top" wrapText="1"/>
      <protection locked="0"/>
    </xf>
    <xf numFmtId="0" fontId="12" fillId="33" borderId="11" xfId="0" applyNumberFormat="1" applyFont="1" applyFill="1" applyBorder="1" applyAlignment="1" applyProtection="1">
      <alignment horizontal="center" vertical="center"/>
      <protection locked="0"/>
    </xf>
    <xf numFmtId="49" fontId="11" fillId="34" borderId="15" xfId="0" applyNumberFormat="1" applyFont="1" applyFill="1" applyBorder="1" applyAlignment="1" applyProtection="1">
      <alignment horizontal="left" vertical="top" wrapText="1"/>
      <protection locked="0"/>
    </xf>
    <xf numFmtId="0" fontId="10" fillId="34" borderId="11" xfId="0" applyFont="1" applyFill="1" applyBorder="1" applyAlignment="1" applyProtection="1">
      <alignment horizontal="left" vertical="top" wrapText="1"/>
      <protection locked="0"/>
    </xf>
    <xf numFmtId="169" fontId="12" fillId="34" borderId="11" xfId="0" applyNumberFormat="1" applyFont="1" applyFill="1" applyBorder="1" applyAlignment="1" applyProtection="1">
      <alignment horizontal="right" vertical="center"/>
      <protection locked="0"/>
    </xf>
    <xf numFmtId="164" fontId="12" fillId="34" borderId="11" xfId="0" applyNumberFormat="1" applyFont="1" applyFill="1" applyBorder="1" applyAlignment="1" applyProtection="1">
      <alignment horizontal="right" vertical="center"/>
      <protection locked="0"/>
    </xf>
    <xf numFmtId="49" fontId="5" fillId="0" borderId="15" xfId="0" applyNumberFormat="1" applyFont="1" applyFill="1" applyBorder="1" applyAlignment="1" applyProtection="1">
      <alignment horizontal="left" vertical="top" wrapText="1"/>
      <protection locked="0"/>
    </xf>
    <xf numFmtId="0" fontId="12" fillId="0" borderId="11" xfId="0" applyFont="1" applyFill="1" applyBorder="1" applyAlignment="1" applyProtection="1">
      <alignment horizontal="left" vertical="top" wrapText="1"/>
      <protection locked="0"/>
    </xf>
    <xf numFmtId="169" fontId="12" fillId="0" borderId="11" xfId="0" applyNumberFormat="1" applyFont="1" applyFill="1" applyBorder="1" applyAlignment="1" applyProtection="1">
      <alignment horizontal="right" vertical="center"/>
      <protection locked="0"/>
    </xf>
    <xf numFmtId="164" fontId="12" fillId="0" borderId="11" xfId="0" applyNumberFormat="1" applyFont="1" applyFill="1" applyBorder="1" applyAlignment="1" applyProtection="1">
      <alignment horizontal="right" vertical="center"/>
      <protection locked="0"/>
    </xf>
    <xf numFmtId="49" fontId="5" fillId="34" borderId="15" xfId="0" applyNumberFormat="1" applyFont="1" applyFill="1" applyBorder="1" applyAlignment="1" applyProtection="1">
      <alignment horizontal="left" vertical="top" wrapText="1"/>
      <protection/>
    </xf>
    <xf numFmtId="0" fontId="7" fillId="34" borderId="11" xfId="0" applyFont="1" applyFill="1" applyBorder="1" applyAlignment="1" applyProtection="1">
      <alignment vertical="top" wrapText="1"/>
      <protection/>
    </xf>
    <xf numFmtId="169" fontId="12" fillId="34" borderId="11" xfId="0" applyNumberFormat="1" applyFont="1" applyFill="1" applyBorder="1" applyAlignment="1" applyProtection="1">
      <alignment horizontal="right" vertical="center"/>
      <protection/>
    </xf>
    <xf numFmtId="169" fontId="12" fillId="34" borderId="11" xfId="0" applyNumberFormat="1" applyFont="1" applyFill="1" applyBorder="1" applyAlignment="1" applyProtection="1">
      <alignment horizontal="right" vertical="center" wrapText="1"/>
      <protection/>
    </xf>
    <xf numFmtId="49" fontId="5" fillId="34" borderId="15" xfId="0" applyNumberFormat="1" applyFont="1" applyFill="1" applyBorder="1" applyAlignment="1" applyProtection="1">
      <alignment horizontal="left" vertical="top" wrapText="1"/>
      <protection locked="0"/>
    </xf>
    <xf numFmtId="0" fontId="7" fillId="34" borderId="11" xfId="0" applyFont="1" applyFill="1" applyBorder="1" applyAlignment="1" applyProtection="1">
      <alignment vertical="top" wrapText="1"/>
      <protection locked="0"/>
    </xf>
    <xf numFmtId="0" fontId="7" fillId="34" borderId="11" xfId="0" applyFont="1" applyFill="1" applyBorder="1" applyAlignment="1" applyProtection="1">
      <alignment horizontal="left" vertical="top" wrapText="1"/>
      <protection locked="0"/>
    </xf>
    <xf numFmtId="0" fontId="13" fillId="34" borderId="15" xfId="0" applyFont="1" applyFill="1" applyBorder="1" applyAlignment="1" applyProtection="1">
      <alignment horizontal="left" vertical="top" wrapText="1"/>
      <protection locked="0"/>
    </xf>
    <xf numFmtId="49" fontId="14" fillId="34" borderId="11" xfId="0" applyNumberFormat="1" applyFont="1" applyFill="1" applyBorder="1" applyAlignment="1" applyProtection="1">
      <alignment horizontal="left" vertical="top" wrapText="1"/>
      <protection locked="0"/>
    </xf>
    <xf numFmtId="169" fontId="10" fillId="34" borderId="11" xfId="0" applyNumberFormat="1" applyFont="1" applyFill="1" applyBorder="1" applyAlignment="1" applyProtection="1">
      <alignment horizontal="right" vertical="center" wrapText="1"/>
      <protection/>
    </xf>
    <xf numFmtId="169" fontId="10" fillId="34" borderId="11" xfId="0" applyNumberFormat="1" applyFont="1" applyFill="1" applyBorder="1" applyAlignment="1" applyProtection="1">
      <alignment horizontal="right" vertical="center"/>
      <protection locked="0"/>
    </xf>
    <xf numFmtId="164" fontId="10" fillId="34" borderId="11" xfId="0" applyNumberFormat="1" applyFont="1" applyFill="1" applyBorder="1" applyAlignment="1" applyProtection="1">
      <alignment horizontal="right" vertical="center"/>
      <protection locked="0"/>
    </xf>
    <xf numFmtId="169" fontId="6" fillId="0" borderId="14" xfId="53" applyNumberFormat="1" applyFont="1" applyBorder="1" applyAlignment="1">
      <alignment horizontal="center" vertical="center" wrapText="1"/>
      <protection/>
    </xf>
    <xf numFmtId="0" fontId="17" fillId="33" borderId="15" xfId="0" applyFont="1" applyFill="1" applyBorder="1" applyAlignment="1" applyProtection="1">
      <alignment horizontal="left" vertical="top" wrapText="1"/>
      <protection/>
    </xf>
    <xf numFmtId="49" fontId="15" fillId="33" borderId="11" xfId="0" applyNumberFormat="1" applyFont="1" applyFill="1" applyBorder="1" applyAlignment="1" applyProtection="1">
      <alignment horizontal="left" vertical="top" wrapText="1"/>
      <protection/>
    </xf>
    <xf numFmtId="169" fontId="10" fillId="33" borderId="11" xfId="0" applyNumberFormat="1" applyFont="1" applyFill="1" applyBorder="1" applyAlignment="1" applyProtection="1">
      <alignment horizontal="right" vertical="center" wrapText="1"/>
      <protection/>
    </xf>
    <xf numFmtId="169" fontId="10" fillId="33" borderId="11" xfId="0" applyNumberFormat="1" applyFont="1" applyFill="1" applyBorder="1" applyAlignment="1" applyProtection="1">
      <alignment horizontal="right" vertical="center"/>
      <protection locked="0"/>
    </xf>
    <xf numFmtId="0" fontId="17" fillId="34" borderId="15" xfId="0" applyFont="1" applyFill="1" applyBorder="1" applyAlignment="1" applyProtection="1">
      <alignment horizontal="left" vertical="top" wrapText="1"/>
      <protection/>
    </xf>
    <xf numFmtId="49" fontId="15" fillId="34" borderId="11" xfId="0" applyNumberFormat="1" applyFont="1" applyFill="1" applyBorder="1" applyAlignment="1" applyProtection="1">
      <alignment horizontal="left" vertical="top" wrapText="1"/>
      <protection/>
    </xf>
    <xf numFmtId="0" fontId="13" fillId="0" borderId="15" xfId="0" applyFont="1" applyFill="1" applyBorder="1" applyAlignment="1" applyProtection="1">
      <alignment horizontal="left" vertical="top" wrapText="1"/>
      <protection locked="0"/>
    </xf>
    <xf numFmtId="49" fontId="18" fillId="0" borderId="11" xfId="0" applyNumberFormat="1" applyFont="1" applyFill="1" applyBorder="1" applyAlignment="1" applyProtection="1" quotePrefix="1">
      <alignment horizontal="left" vertical="top" wrapText="1"/>
      <protection locked="0"/>
    </xf>
    <xf numFmtId="49" fontId="18" fillId="0" borderId="11" xfId="0" applyNumberFormat="1" applyFont="1" applyFill="1" applyBorder="1" applyAlignment="1" applyProtection="1">
      <alignment horizontal="left" vertical="top" wrapText="1"/>
      <protection locked="0"/>
    </xf>
    <xf numFmtId="0" fontId="13" fillId="34" borderId="15" xfId="0" applyFont="1" applyFill="1" applyBorder="1" applyAlignment="1" applyProtection="1">
      <alignment horizontal="left" vertical="top" wrapText="1"/>
      <protection/>
    </xf>
    <xf numFmtId="49" fontId="19" fillId="0" borderId="11" xfId="0" applyNumberFormat="1" applyFont="1" applyFill="1" applyBorder="1" applyAlignment="1" applyProtection="1" quotePrefix="1">
      <alignment horizontal="left" vertical="top" wrapText="1"/>
      <protection locked="0"/>
    </xf>
    <xf numFmtId="49" fontId="14" fillId="0" borderId="11" xfId="0" applyNumberFormat="1" applyFont="1" applyFill="1" applyBorder="1" applyAlignment="1" applyProtection="1">
      <alignment horizontal="left" vertical="top" wrapText="1"/>
      <protection locked="0"/>
    </xf>
    <xf numFmtId="0" fontId="13" fillId="35" borderId="15" xfId="0" applyFont="1" applyFill="1" applyBorder="1" applyAlignment="1" applyProtection="1">
      <alignment horizontal="left" vertical="top" wrapText="1"/>
      <protection locked="0"/>
    </xf>
    <xf numFmtId="49" fontId="15" fillId="35" borderId="11" xfId="0" applyNumberFormat="1" applyFont="1" applyFill="1" applyBorder="1" applyAlignment="1" applyProtection="1">
      <alignment horizontal="left" vertical="top" wrapText="1"/>
      <protection locked="0"/>
    </xf>
    <xf numFmtId="0" fontId="17" fillId="0" borderId="15" xfId="0" applyFont="1" applyFill="1" applyBorder="1" applyAlignment="1" applyProtection="1">
      <alignment horizontal="left" vertical="top" wrapText="1"/>
      <protection locked="0"/>
    </xf>
    <xf numFmtId="49" fontId="15" fillId="0" borderId="11" xfId="0" applyNumberFormat="1" applyFont="1" applyFill="1" applyBorder="1" applyAlignment="1" applyProtection="1">
      <alignment horizontal="left" vertical="top" wrapText="1"/>
      <protection locked="0"/>
    </xf>
    <xf numFmtId="3" fontId="17" fillId="0" borderId="15" xfId="0" applyNumberFormat="1" applyFont="1" applyFill="1" applyBorder="1" applyAlignment="1" applyProtection="1">
      <alignment horizontal="left" vertical="top" wrapText="1"/>
      <protection locked="0"/>
    </xf>
    <xf numFmtId="49" fontId="11" fillId="33" borderId="15" xfId="0" applyNumberFormat="1" applyFont="1" applyFill="1" applyBorder="1" applyAlignment="1" applyProtection="1">
      <alignment horizontal="left" vertical="top" wrapText="1"/>
      <protection/>
    </xf>
    <xf numFmtId="164" fontId="10" fillId="33" borderId="11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Alignment="1">
      <alignment/>
    </xf>
    <xf numFmtId="0" fontId="17" fillId="0" borderId="11" xfId="0" applyFont="1" applyFill="1" applyBorder="1" applyAlignment="1" applyProtection="1">
      <alignment horizontal="left" vertical="top" wrapText="1"/>
      <protection locked="0"/>
    </xf>
    <xf numFmtId="0" fontId="21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 wrapText="1"/>
    </xf>
    <xf numFmtId="169" fontId="0" fillId="0" borderId="11" xfId="0" applyNumberFormat="1" applyBorder="1" applyAlignment="1">
      <alignment horizontal="right" vertical="center"/>
    </xf>
    <xf numFmtId="169" fontId="7" fillId="0" borderId="11" xfId="0" applyNumberFormat="1" applyFont="1" applyFill="1" applyBorder="1" applyAlignment="1" applyProtection="1">
      <alignment horizontal="right" vertical="center"/>
      <protection locked="0"/>
    </xf>
    <xf numFmtId="0" fontId="10" fillId="33" borderId="16" xfId="0" applyFont="1" applyFill="1" applyBorder="1" applyAlignment="1" applyProtection="1">
      <alignment vertical="top" wrapText="1"/>
      <protection/>
    </xf>
    <xf numFmtId="49" fontId="11" fillId="33" borderId="17" xfId="0" applyNumberFormat="1" applyFont="1" applyFill="1" applyBorder="1" applyAlignment="1" applyProtection="1">
      <alignment horizontal="left" vertical="top" wrapText="1"/>
      <protection/>
    </xf>
    <xf numFmtId="169" fontId="10" fillId="33" borderId="16" xfId="0" applyNumberFormat="1" applyFont="1" applyFill="1" applyBorder="1" applyAlignment="1" applyProtection="1">
      <alignment horizontal="right" vertical="center"/>
      <protection locked="0"/>
    </xf>
    <xf numFmtId="169" fontId="10" fillId="33" borderId="0" xfId="0" applyNumberFormat="1" applyFont="1" applyFill="1" applyBorder="1" applyAlignment="1" applyProtection="1">
      <alignment horizontal="right" vertical="center"/>
      <protection locked="0"/>
    </xf>
    <xf numFmtId="169" fontId="10" fillId="33" borderId="0" xfId="0" applyNumberFormat="1" applyFont="1" applyFill="1" applyBorder="1" applyAlignment="1" applyProtection="1">
      <alignment horizontal="right"/>
      <protection locked="0"/>
    </xf>
    <xf numFmtId="164" fontId="10" fillId="33" borderId="0" xfId="0" applyNumberFormat="1" applyFont="1" applyFill="1" applyBorder="1" applyAlignment="1" applyProtection="1">
      <alignment horizontal="right" vertical="center"/>
      <protection locked="0"/>
    </xf>
    <xf numFmtId="164" fontId="21" fillId="0" borderId="0" xfId="0" applyNumberFormat="1" applyFont="1" applyAlignment="1">
      <alignment/>
    </xf>
    <xf numFmtId="49" fontId="7" fillId="34" borderId="15" xfId="0" applyNumberFormat="1" applyFont="1" applyFill="1" applyBorder="1" applyAlignment="1" applyProtection="1">
      <alignment horizontal="center" vertical="top" wrapText="1"/>
      <protection/>
    </xf>
    <xf numFmtId="0" fontId="10" fillId="34" borderId="11" xfId="0" applyFont="1" applyFill="1" applyBorder="1" applyAlignment="1" applyProtection="1">
      <alignment vertical="top" wrapText="1"/>
      <protection/>
    </xf>
    <xf numFmtId="49" fontId="7" fillId="35" borderId="15" xfId="0" applyNumberFormat="1" applyFont="1" applyFill="1" applyBorder="1" applyAlignment="1" applyProtection="1">
      <alignment horizontal="center" vertical="top" wrapText="1"/>
      <protection locked="0"/>
    </xf>
    <xf numFmtId="0" fontId="12" fillId="35" borderId="11" xfId="0" applyFont="1" applyFill="1" applyBorder="1" applyAlignment="1" applyProtection="1">
      <alignment vertical="top" wrapText="1"/>
      <protection locked="0"/>
    </xf>
    <xf numFmtId="0" fontId="0" fillId="0" borderId="0" xfId="0" applyAlignment="1">
      <alignment wrapText="1"/>
    </xf>
    <xf numFmtId="169" fontId="12" fillId="35" borderId="11" xfId="0" applyNumberFormat="1" applyFont="1" applyFill="1" applyBorder="1" applyAlignment="1" applyProtection="1">
      <alignment horizontal="right" vertical="center"/>
      <protection locked="0"/>
    </xf>
    <xf numFmtId="0" fontId="24" fillId="34" borderId="0" xfId="0" applyFont="1" applyFill="1" applyAlignment="1">
      <alignment wrapText="1"/>
    </xf>
    <xf numFmtId="49" fontId="25" fillId="34" borderId="15" xfId="0" applyNumberFormat="1" applyFont="1" applyFill="1" applyBorder="1" applyAlignment="1" applyProtection="1">
      <alignment horizontal="center" vertical="top" wrapText="1"/>
      <protection/>
    </xf>
    <xf numFmtId="49" fontId="10" fillId="34" borderId="11" xfId="0" applyNumberFormat="1" applyFont="1" applyFill="1" applyBorder="1" applyAlignment="1" applyProtection="1">
      <alignment horizontal="left" vertical="top" wrapText="1"/>
      <protection/>
    </xf>
    <xf numFmtId="169" fontId="0" fillId="0" borderId="11" xfId="0" applyNumberFormat="1" applyBorder="1" applyAlignment="1">
      <alignment/>
    </xf>
    <xf numFmtId="49" fontId="25" fillId="33" borderId="15" xfId="0" applyNumberFormat="1" applyFont="1" applyFill="1" applyBorder="1" applyAlignment="1" applyProtection="1">
      <alignment horizontal="left" vertical="top" wrapText="1"/>
      <protection/>
    </xf>
    <xf numFmtId="49" fontId="25" fillId="0" borderId="15" xfId="0" applyNumberFormat="1" applyFont="1" applyFill="1" applyBorder="1" applyAlignment="1" applyProtection="1">
      <alignment horizontal="center" vertical="center" wrapText="1"/>
      <protection/>
    </xf>
    <xf numFmtId="49" fontId="10" fillId="0" borderId="11" xfId="0" applyNumberFormat="1" applyFont="1" applyFill="1" applyBorder="1" applyAlignment="1" applyProtection="1">
      <alignment horizontal="left" vertical="top" wrapText="1"/>
      <protection/>
    </xf>
    <xf numFmtId="169" fontId="10" fillId="0" borderId="11" xfId="0" applyNumberFormat="1" applyFont="1" applyFill="1" applyBorder="1" applyAlignment="1" applyProtection="1">
      <alignment horizontal="right" vertical="center" wrapText="1"/>
      <protection/>
    </xf>
    <xf numFmtId="49" fontId="11" fillId="35" borderId="15" xfId="0" applyNumberFormat="1" applyFont="1" applyFill="1" applyBorder="1" applyAlignment="1">
      <alignment horizontal="center" vertical="top" wrapText="1"/>
    </xf>
    <xf numFmtId="0" fontId="10" fillId="35" borderId="11" xfId="0" applyFont="1" applyFill="1" applyBorder="1" applyAlignment="1">
      <alignment vertical="top" wrapText="1"/>
    </xf>
    <xf numFmtId="0" fontId="12" fillId="0" borderId="11" xfId="0" applyNumberFormat="1" applyFont="1" applyFill="1" applyBorder="1" applyAlignment="1" applyProtection="1">
      <alignment horizontal="center" vertical="center"/>
      <protection locked="0"/>
    </xf>
    <xf numFmtId="0" fontId="12" fillId="0" borderId="11" xfId="0" applyNumberFormat="1" applyFont="1" applyFill="1" applyBorder="1" applyAlignment="1" applyProtection="1">
      <alignment horizontal="right" vertical="center"/>
      <protection locked="0"/>
    </xf>
    <xf numFmtId="49" fontId="11" fillId="0" borderId="15" xfId="0" applyNumberFormat="1" applyFont="1" applyFill="1" applyBorder="1" applyAlignment="1" applyProtection="1">
      <alignment horizontal="center" vertical="top" wrapText="1"/>
      <protection locked="0"/>
    </xf>
    <xf numFmtId="0" fontId="10" fillId="0" borderId="11" xfId="0" applyFont="1" applyFill="1" applyBorder="1" applyAlignment="1" applyProtection="1">
      <alignment vertical="top" wrapText="1"/>
      <protection locked="0"/>
    </xf>
    <xf numFmtId="0" fontId="12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10" fillId="34" borderId="11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1" xfId="0" applyFont="1" applyFill="1" applyBorder="1" applyAlignment="1" applyProtection="1">
      <alignment vertical="top" wrapText="1"/>
      <protection locked="0"/>
    </xf>
    <xf numFmtId="0" fontId="7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10" fillId="35" borderId="11" xfId="0" applyFont="1" applyFill="1" applyBorder="1" applyAlignment="1" applyProtection="1">
      <alignment vertical="top" wrapText="1"/>
      <protection locked="0"/>
    </xf>
    <xf numFmtId="49" fontId="11" fillId="34" borderId="15" xfId="0" applyNumberFormat="1" applyFont="1" applyFill="1" applyBorder="1" applyAlignment="1" applyProtection="1">
      <alignment horizontal="center" vertical="top" wrapText="1"/>
      <protection/>
    </xf>
    <xf numFmtId="0" fontId="10" fillId="34" borderId="11" xfId="0" applyNumberFormat="1" applyFont="1" applyFill="1" applyBorder="1" applyAlignment="1" applyProtection="1">
      <alignment horizontal="right" vertical="center" wrapText="1"/>
      <protection/>
    </xf>
    <xf numFmtId="0" fontId="1" fillId="0" borderId="18" xfId="0" applyFont="1" applyBorder="1" applyAlignment="1">
      <alignment/>
    </xf>
    <xf numFmtId="0" fontId="0" fillId="0" borderId="16" xfId="0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13" fillId="34" borderId="19" xfId="0" applyFont="1" applyFill="1" applyBorder="1" applyAlignment="1" applyProtection="1">
      <alignment horizontal="left" vertical="top" wrapText="1"/>
      <protection locked="0"/>
    </xf>
    <xf numFmtId="49" fontId="14" fillId="34" borderId="18" xfId="0" applyNumberFormat="1" applyFont="1" applyFill="1" applyBorder="1" applyAlignment="1" applyProtection="1">
      <alignment horizontal="left" vertical="top" wrapText="1"/>
      <protection locked="0"/>
    </xf>
    <xf numFmtId="14" fontId="0" fillId="0" borderId="0" xfId="0" applyNumberFormat="1" applyAlignment="1">
      <alignment/>
    </xf>
    <xf numFmtId="0" fontId="3" fillId="0" borderId="0" xfId="53" applyFont="1" applyBorder="1" applyAlignment="1">
      <alignment horizontal="center" vertical="top" wrapText="1"/>
      <protection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6" fillId="0" borderId="20" xfId="0" applyFont="1" applyBorder="1" applyAlignment="1">
      <alignment horizontal="right"/>
    </xf>
    <xf numFmtId="0" fontId="0" fillId="0" borderId="20" xfId="0" applyBorder="1" applyAlignment="1">
      <alignment horizontal="right"/>
    </xf>
    <xf numFmtId="0" fontId="2" fillId="0" borderId="0" xfId="0" applyFont="1" applyAlignment="1">
      <alignment wrapText="1"/>
    </xf>
    <xf numFmtId="49" fontId="10" fillId="0" borderId="21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Border="1" applyAlignment="1">
      <alignment horizontal="center"/>
    </xf>
    <xf numFmtId="0" fontId="22" fillId="0" borderId="17" xfId="0" applyFont="1" applyFill="1" applyBorder="1" applyAlignment="1" applyProtection="1">
      <alignment horizontal="center" vertical="center" wrapText="1"/>
      <protection locked="0"/>
    </xf>
    <xf numFmtId="0" fontId="23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10" fillId="35" borderId="17" xfId="0" applyFont="1" applyFill="1" applyBorder="1" applyAlignment="1" applyProtection="1">
      <alignment horizontal="center" vertical="top" wrapText="1"/>
      <protection locked="0"/>
    </xf>
    <xf numFmtId="0" fontId="0" fillId="0" borderId="16" xfId="0" applyBorder="1" applyAlignment="1">
      <alignment horizontal="center"/>
    </xf>
    <xf numFmtId="49" fontId="15" fillId="34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18" xfId="0" applyFont="1" applyBorder="1" applyAlignment="1">
      <alignment horizontal="left" vertical="top" wrapText="1"/>
    </xf>
    <xf numFmtId="0" fontId="14" fillId="0" borderId="22" xfId="0" applyFont="1" applyFill="1" applyBorder="1" applyAlignment="1" applyProtection="1">
      <alignment horizontal="center" vertical="center" textRotation="90" wrapText="1"/>
      <protection locked="0"/>
    </xf>
    <xf numFmtId="0" fontId="14" fillId="0" borderId="23" xfId="0" applyFont="1" applyFill="1" applyBorder="1" applyAlignment="1" applyProtection="1">
      <alignment horizontal="center" vertical="center" textRotation="90" wrapText="1"/>
      <protection locked="0"/>
    </xf>
    <xf numFmtId="0" fontId="14" fillId="0" borderId="24" xfId="0" applyFont="1" applyFill="1" applyBorder="1" applyAlignment="1" applyProtection="1">
      <alignment horizontal="center" vertical="center" textRotation="90" wrapText="1"/>
      <protection locked="0"/>
    </xf>
    <xf numFmtId="0" fontId="20" fillId="0" borderId="19" xfId="0" applyFont="1" applyBorder="1" applyAlignment="1">
      <alignment/>
    </xf>
    <xf numFmtId="0" fontId="20" fillId="0" borderId="25" xfId="0" applyFont="1" applyBorder="1" applyAlignment="1">
      <alignment/>
    </xf>
    <xf numFmtId="0" fontId="20" fillId="0" borderId="18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XMESO~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8"/>
  <sheetViews>
    <sheetView tabSelected="1" zoomScalePageLayoutView="0" workbookViewId="0" topLeftCell="A2">
      <pane xSplit="2" ySplit="6" topLeftCell="Y8" activePane="bottomRight" state="frozen"/>
      <selection pane="topLeft" activeCell="A2" sqref="A2"/>
      <selection pane="topRight" activeCell="C2" sqref="C2"/>
      <selection pane="bottomLeft" activeCell="A4" sqref="A4"/>
      <selection pane="bottomRight" activeCell="Y3" sqref="Y3"/>
    </sheetView>
  </sheetViews>
  <sheetFormatPr defaultColWidth="9.00390625" defaultRowHeight="12.75"/>
  <cols>
    <col min="1" max="1" width="17.25390625" style="1" bestFit="1" customWidth="1"/>
    <col min="2" max="2" width="45.75390625" style="0" customWidth="1"/>
    <col min="3" max="3" width="10.25390625" style="0" hidden="1" customWidth="1"/>
    <col min="4" max="4" width="9.625" style="0" hidden="1" customWidth="1"/>
    <col min="5" max="6" width="9.875" style="0" hidden="1" customWidth="1"/>
    <col min="7" max="7" width="11.00390625" style="0" hidden="1" customWidth="1"/>
    <col min="8" max="8" width="10.125" style="0" hidden="1" customWidth="1"/>
    <col min="9" max="9" width="10.25390625" style="0" hidden="1" customWidth="1"/>
    <col min="10" max="10" width="10.125" style="0" hidden="1" customWidth="1"/>
    <col min="11" max="12" width="9.625" style="0" hidden="1" customWidth="1"/>
    <col min="13" max="13" width="18.75390625" style="0" hidden="1" customWidth="1"/>
    <col min="14" max="14" width="13.875" style="0" customWidth="1"/>
    <col min="15" max="15" width="12.125" style="0" customWidth="1"/>
    <col min="16" max="16" width="9.00390625" style="0" hidden="1" customWidth="1"/>
    <col min="17" max="19" width="10.125" style="0" hidden="1" customWidth="1"/>
    <col min="20" max="20" width="12.875" style="0" customWidth="1"/>
    <col min="21" max="21" width="10.00390625" style="0" hidden="1" customWidth="1"/>
    <col min="22" max="22" width="9.00390625" style="0" hidden="1" customWidth="1"/>
    <col min="23" max="23" width="10.875" style="0" hidden="1" customWidth="1"/>
    <col min="24" max="24" width="11.25390625" style="0" hidden="1" customWidth="1"/>
    <col min="25" max="25" width="12.125" style="0" customWidth="1"/>
    <col min="26" max="26" width="13.375" style="0" customWidth="1"/>
  </cols>
  <sheetData>
    <row r="1" spans="3:5" ht="26.25" customHeight="1" hidden="1">
      <c r="C1" s="112" t="s">
        <v>0</v>
      </c>
      <c r="D1" s="112"/>
      <c r="E1" s="109"/>
    </row>
    <row r="2" spans="3:20" ht="26.25" customHeight="1">
      <c r="C2" s="100"/>
      <c r="D2" s="100"/>
      <c r="E2" s="101"/>
      <c r="T2" t="s">
        <v>248</v>
      </c>
    </row>
    <row r="3" spans="3:25" ht="26.25" customHeight="1">
      <c r="C3" s="100"/>
      <c r="D3" s="100"/>
      <c r="E3" s="101"/>
      <c r="O3" t="s">
        <v>2</v>
      </c>
      <c r="T3" t="s">
        <v>249</v>
      </c>
      <c r="Y3" t="s">
        <v>278</v>
      </c>
    </row>
    <row r="4" spans="3:26" ht="26.25" customHeight="1">
      <c r="C4" s="100"/>
      <c r="D4" s="100"/>
      <c r="E4" s="101"/>
      <c r="O4" t="s">
        <v>2</v>
      </c>
      <c r="T4" t="s">
        <v>250</v>
      </c>
      <c r="Y4" t="s">
        <v>258</v>
      </c>
      <c r="Z4" t="s">
        <v>2</v>
      </c>
    </row>
    <row r="5" spans="3:20" ht="26.25" customHeight="1">
      <c r="C5" s="100"/>
      <c r="D5" s="100"/>
      <c r="E5" s="101"/>
      <c r="O5" t="s">
        <v>2</v>
      </c>
      <c r="T5" s="104" t="s">
        <v>2</v>
      </c>
    </row>
    <row r="6" spans="1:23" ht="40.5" customHeight="1" thickBot="1">
      <c r="A6" s="105" t="s">
        <v>276</v>
      </c>
      <c r="B6" s="106"/>
      <c r="C6" s="106"/>
      <c r="D6" s="106"/>
      <c r="E6" s="106"/>
      <c r="F6" s="107"/>
      <c r="G6" s="107"/>
      <c r="H6" s="108"/>
      <c r="I6" s="108"/>
      <c r="J6" s="108"/>
      <c r="K6" s="108"/>
      <c r="L6" s="108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</row>
    <row r="7" spans="1:26" s="6" customFormat="1" ht="85.5" customHeight="1" thickBot="1">
      <c r="A7" s="2" t="s">
        <v>1</v>
      </c>
      <c r="B7" s="3"/>
      <c r="C7" s="4" t="s">
        <v>3</v>
      </c>
      <c r="D7" s="5" t="s">
        <v>4</v>
      </c>
      <c r="E7" s="5" t="s">
        <v>5</v>
      </c>
      <c r="F7" s="5" t="s">
        <v>6</v>
      </c>
      <c r="G7" s="5" t="s">
        <v>7</v>
      </c>
      <c r="H7" s="5" t="s">
        <v>8</v>
      </c>
      <c r="I7" s="5" t="s">
        <v>9</v>
      </c>
      <c r="J7" s="5" t="s">
        <v>10</v>
      </c>
      <c r="K7" s="5" t="s">
        <v>11</v>
      </c>
      <c r="L7" s="5" t="s">
        <v>12</v>
      </c>
      <c r="N7" s="7" t="s">
        <v>261</v>
      </c>
      <c r="O7" s="6" t="s">
        <v>262</v>
      </c>
      <c r="P7" s="8" t="s">
        <v>13</v>
      </c>
      <c r="Q7" s="5" t="s">
        <v>5</v>
      </c>
      <c r="R7" s="5" t="s">
        <v>6</v>
      </c>
      <c r="S7" s="5" t="s">
        <v>7</v>
      </c>
      <c r="T7" s="7" t="s">
        <v>272</v>
      </c>
      <c r="U7" s="5" t="s">
        <v>14</v>
      </c>
      <c r="V7" s="5" t="s">
        <v>15</v>
      </c>
      <c r="W7" s="5" t="s">
        <v>16</v>
      </c>
      <c r="Y7" s="6" t="s">
        <v>262</v>
      </c>
      <c r="Z7" s="7" t="s">
        <v>277</v>
      </c>
    </row>
    <row r="8" spans="1:26" s="13" customFormat="1" ht="17.25" customHeight="1" thickBot="1">
      <c r="A8" s="9">
        <v>1</v>
      </c>
      <c r="B8" s="10">
        <v>2</v>
      </c>
      <c r="C8" s="11" t="s">
        <v>17</v>
      </c>
      <c r="D8" s="11" t="s">
        <v>18</v>
      </c>
      <c r="E8" s="12">
        <v>5</v>
      </c>
      <c r="F8" s="12">
        <v>6</v>
      </c>
      <c r="G8" s="12">
        <v>7</v>
      </c>
      <c r="H8" s="11" t="s">
        <v>18</v>
      </c>
      <c r="I8" s="11" t="s">
        <v>18</v>
      </c>
      <c r="J8" s="11" t="s">
        <v>19</v>
      </c>
      <c r="K8" s="11" t="s">
        <v>20</v>
      </c>
      <c r="L8" s="11" t="s">
        <v>21</v>
      </c>
      <c r="N8" s="11" t="s">
        <v>17</v>
      </c>
      <c r="O8" s="11" t="s">
        <v>18</v>
      </c>
      <c r="P8" s="11" t="s">
        <v>18</v>
      </c>
      <c r="Q8" s="11" t="s">
        <v>19</v>
      </c>
      <c r="R8" s="11" t="s">
        <v>20</v>
      </c>
      <c r="S8" s="11" t="s">
        <v>21</v>
      </c>
      <c r="T8" s="11"/>
      <c r="U8" s="11"/>
      <c r="V8" s="11"/>
      <c r="W8" s="11"/>
      <c r="Y8" s="11" t="s">
        <v>18</v>
      </c>
      <c r="Z8" s="11"/>
    </row>
    <row r="9" spans="1:7" ht="15.75" customHeight="1">
      <c r="A9" s="118" t="s">
        <v>22</v>
      </c>
      <c r="B9" s="119"/>
      <c r="C9" s="119"/>
      <c r="D9" s="119"/>
      <c r="E9" s="119"/>
      <c r="F9" s="119"/>
      <c r="G9" s="119"/>
    </row>
    <row r="10" spans="1:26" ht="15.75">
      <c r="A10" s="14" t="s">
        <v>23</v>
      </c>
      <c r="B10" s="15" t="s">
        <v>24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Y10" s="16"/>
      <c r="Z10" s="16"/>
    </row>
    <row r="11" spans="1:26" ht="20.25" customHeight="1">
      <c r="A11" s="17" t="s">
        <v>25</v>
      </c>
      <c r="B11" s="18" t="s">
        <v>26</v>
      </c>
      <c r="C11" s="19">
        <f aca="true" t="shared" si="0" ref="C11:J11">C12+C13</f>
        <v>5473</v>
      </c>
      <c r="D11" s="19">
        <f t="shared" si="0"/>
        <v>1129</v>
      </c>
      <c r="E11" s="19">
        <f t="shared" si="0"/>
        <v>1532</v>
      </c>
      <c r="F11" s="19">
        <f t="shared" si="0"/>
        <v>1344</v>
      </c>
      <c r="G11" s="19">
        <f t="shared" si="0"/>
        <v>1468</v>
      </c>
      <c r="H11" s="19">
        <f t="shared" si="0"/>
        <v>3109</v>
      </c>
      <c r="I11" s="19">
        <f t="shared" si="0"/>
        <v>-99</v>
      </c>
      <c r="J11" s="19">
        <f t="shared" si="0"/>
        <v>5374</v>
      </c>
      <c r="K11" s="19">
        <f>I11/H11%</f>
        <v>-3.1843036346091993</v>
      </c>
      <c r="L11" s="19">
        <f aca="true" t="shared" si="1" ref="L11:L45">I11-H11</f>
        <v>-3208</v>
      </c>
      <c r="N11" s="19">
        <v>182000</v>
      </c>
      <c r="O11" s="19" t="s">
        <v>2</v>
      </c>
      <c r="P11" s="19">
        <f aca="true" t="shared" si="2" ref="P11:U11">P12+P13</f>
        <v>1129</v>
      </c>
      <c r="Q11" s="19">
        <f t="shared" si="2"/>
        <v>1532</v>
      </c>
      <c r="R11" s="19">
        <f t="shared" si="2"/>
        <v>1245</v>
      </c>
      <c r="S11" s="19">
        <f t="shared" si="2"/>
        <v>1468</v>
      </c>
      <c r="T11" s="19">
        <v>182000</v>
      </c>
      <c r="U11" s="19">
        <f t="shared" si="2"/>
        <v>0</v>
      </c>
      <c r="V11" s="20" t="e">
        <f>U11/#REF!</f>
        <v>#REF!</v>
      </c>
      <c r="W11" s="19" t="e">
        <f>W12+W13</f>
        <v>#REF!</v>
      </c>
      <c r="Y11" s="19">
        <v>100000</v>
      </c>
      <c r="Z11" s="19">
        <v>282000</v>
      </c>
    </row>
    <row r="12" spans="1:26" ht="15.75" hidden="1">
      <c r="A12" s="21" t="s">
        <v>27</v>
      </c>
      <c r="B12" s="22" t="s">
        <v>28</v>
      </c>
      <c r="C12" s="23"/>
      <c r="D12" s="23"/>
      <c r="E12" s="23"/>
      <c r="F12" s="23"/>
      <c r="G12" s="23"/>
      <c r="H12" s="23"/>
      <c r="I12" s="23"/>
      <c r="J12" s="23"/>
      <c r="K12" s="23" t="e">
        <f>I12/H12%</f>
        <v>#DIV/0!</v>
      </c>
      <c r="L12" s="23">
        <f t="shared" si="1"/>
        <v>0</v>
      </c>
      <c r="N12" s="23"/>
      <c r="O12" s="23"/>
      <c r="P12" s="23"/>
      <c r="Q12" s="23"/>
      <c r="R12" s="23"/>
      <c r="S12" s="23"/>
      <c r="T12" s="23"/>
      <c r="U12" s="23"/>
      <c r="V12" s="20" t="e">
        <f>U12/#REF!</f>
        <v>#REF!</v>
      </c>
      <c r="W12" s="23"/>
      <c r="Y12" s="23"/>
      <c r="Z12" s="23"/>
    </row>
    <row r="13" spans="1:26" ht="15.75">
      <c r="A13" s="21" t="s">
        <v>29</v>
      </c>
      <c r="B13" s="22" t="s">
        <v>30</v>
      </c>
      <c r="C13" s="23">
        <v>5473</v>
      </c>
      <c r="D13" s="23">
        <v>1129</v>
      </c>
      <c r="E13" s="23">
        <v>1532</v>
      </c>
      <c r="F13" s="23">
        <v>1344</v>
      </c>
      <c r="G13" s="23">
        <v>1468</v>
      </c>
      <c r="H13" s="23">
        <f>E13+D13+F13/3</f>
        <v>3109</v>
      </c>
      <c r="I13" s="23">
        <v>-99</v>
      </c>
      <c r="J13" s="23">
        <f>C13+I13</f>
        <v>5374</v>
      </c>
      <c r="K13" s="23">
        <f>I13/H13%</f>
        <v>-3.1843036346091993</v>
      </c>
      <c r="L13" s="23">
        <f t="shared" si="1"/>
        <v>-3208</v>
      </c>
      <c r="N13" s="23">
        <v>182000</v>
      </c>
      <c r="O13" s="23" t="s">
        <v>2</v>
      </c>
      <c r="P13" s="23">
        <v>1129</v>
      </c>
      <c r="Q13" s="23">
        <v>1532</v>
      </c>
      <c r="R13" s="23">
        <v>1245</v>
      </c>
      <c r="S13" s="23">
        <v>1468</v>
      </c>
      <c r="T13" s="23">
        <v>182000</v>
      </c>
      <c r="U13" s="23"/>
      <c r="V13" s="24" t="e">
        <f>U13/#REF!</f>
        <v>#REF!</v>
      </c>
      <c r="W13" s="23" t="e">
        <f>U13-#REF!</f>
        <v>#REF!</v>
      </c>
      <c r="Y13" s="23">
        <v>100000</v>
      </c>
      <c r="Z13" s="23">
        <v>282000</v>
      </c>
    </row>
    <row r="14" spans="1:26" ht="15.75">
      <c r="A14" s="25" t="s">
        <v>31</v>
      </c>
      <c r="B14" s="26" t="s">
        <v>32</v>
      </c>
      <c r="C14" s="27">
        <f aca="true" t="shared" si="3" ref="C14:J14">SUM(C15:C17)</f>
        <v>126</v>
      </c>
      <c r="D14" s="27">
        <f t="shared" si="3"/>
        <v>30</v>
      </c>
      <c r="E14" s="27">
        <f t="shared" si="3"/>
        <v>22</v>
      </c>
      <c r="F14" s="27">
        <f t="shared" si="3"/>
        <v>62</v>
      </c>
      <c r="G14" s="27">
        <f t="shared" si="3"/>
        <v>12</v>
      </c>
      <c r="H14" s="27">
        <f t="shared" si="3"/>
        <v>72.66666666666667</v>
      </c>
      <c r="I14" s="27">
        <f t="shared" si="3"/>
        <v>0</v>
      </c>
      <c r="J14" s="27">
        <f t="shared" si="3"/>
        <v>126</v>
      </c>
      <c r="K14" s="19">
        <f>I14/H14%</f>
        <v>0</v>
      </c>
      <c r="L14" s="19">
        <f t="shared" si="1"/>
        <v>-72.66666666666667</v>
      </c>
      <c r="N14" s="27">
        <v>342000</v>
      </c>
      <c r="O14" s="27" t="s">
        <v>2</v>
      </c>
      <c r="P14" s="27">
        <f aca="true" t="shared" si="4" ref="P14:U14">SUM(P15:P17)</f>
        <v>30</v>
      </c>
      <c r="Q14" s="27">
        <f t="shared" si="4"/>
        <v>22</v>
      </c>
      <c r="R14" s="27">
        <f t="shared" si="4"/>
        <v>62</v>
      </c>
      <c r="S14" s="27">
        <f t="shared" si="4"/>
        <v>12</v>
      </c>
      <c r="T14" s="27">
        <v>342000</v>
      </c>
      <c r="U14" s="27">
        <f t="shared" si="4"/>
        <v>0</v>
      </c>
      <c r="V14" s="20" t="e">
        <f>U14/#REF!</f>
        <v>#REF!</v>
      </c>
      <c r="W14" s="27" t="e">
        <f>SUM(W15:W17)</f>
        <v>#REF!</v>
      </c>
      <c r="Y14" s="27">
        <v>-100000</v>
      </c>
      <c r="Z14" s="27">
        <v>242000</v>
      </c>
    </row>
    <row r="15" spans="1:26" ht="47.25" hidden="1">
      <c r="A15" s="21" t="s">
        <v>33</v>
      </c>
      <c r="B15" s="22" t="s">
        <v>34</v>
      </c>
      <c r="C15" s="23">
        <v>0</v>
      </c>
      <c r="D15" s="23"/>
      <c r="E15" s="23">
        <v>0</v>
      </c>
      <c r="F15" s="23"/>
      <c r="G15" s="23"/>
      <c r="H15" s="23"/>
      <c r="I15" s="23"/>
      <c r="J15" s="23"/>
      <c r="K15" s="23" t="e">
        <f>I15/H15%</f>
        <v>#DIV/0!</v>
      </c>
      <c r="L15" s="23">
        <f t="shared" si="1"/>
        <v>0</v>
      </c>
      <c r="N15" s="23"/>
      <c r="O15" s="23"/>
      <c r="P15" s="23"/>
      <c r="Q15" s="23">
        <v>0</v>
      </c>
      <c r="R15" s="23"/>
      <c r="S15" s="23"/>
      <c r="T15" s="23"/>
      <c r="U15" s="23"/>
      <c r="V15" s="20" t="e">
        <f>U15/#REF!</f>
        <v>#REF!</v>
      </c>
      <c r="W15" s="23"/>
      <c r="Y15" s="23"/>
      <c r="Z15" s="23"/>
    </row>
    <row r="16" spans="1:26" ht="29.25" customHeight="1" hidden="1">
      <c r="A16" s="21" t="s">
        <v>35</v>
      </c>
      <c r="B16" s="22" t="s">
        <v>36</v>
      </c>
      <c r="C16" s="23"/>
      <c r="D16" s="23"/>
      <c r="E16" s="23"/>
      <c r="F16" s="23"/>
      <c r="G16" s="23"/>
      <c r="H16" s="23">
        <f>E16/3*2+D16</f>
        <v>0</v>
      </c>
      <c r="I16" s="23"/>
      <c r="J16" s="23"/>
      <c r="K16" s="23"/>
      <c r="L16" s="23">
        <f t="shared" si="1"/>
        <v>0</v>
      </c>
      <c r="N16" s="23"/>
      <c r="O16" s="23"/>
      <c r="P16" s="23"/>
      <c r="Q16" s="23"/>
      <c r="R16" s="23"/>
      <c r="S16" s="23"/>
      <c r="T16" s="23"/>
      <c r="U16" s="23"/>
      <c r="V16" s="20" t="e">
        <f>U16/#REF!</f>
        <v>#REF!</v>
      </c>
      <c r="W16" s="23"/>
      <c r="Y16" s="23"/>
      <c r="Z16" s="23"/>
    </row>
    <row r="17" spans="1:26" ht="15.75">
      <c r="A17" s="21" t="s">
        <v>37</v>
      </c>
      <c r="B17" s="22" t="s">
        <v>38</v>
      </c>
      <c r="C17" s="23">
        <v>126</v>
      </c>
      <c r="D17" s="23">
        <v>30</v>
      </c>
      <c r="E17" s="23">
        <v>22</v>
      </c>
      <c r="F17" s="23">
        <v>62</v>
      </c>
      <c r="G17" s="23">
        <v>12</v>
      </c>
      <c r="H17" s="23">
        <f>E17+D17+F17/3</f>
        <v>72.66666666666667</v>
      </c>
      <c r="I17" s="23"/>
      <c r="J17" s="23">
        <f>C17+I17</f>
        <v>126</v>
      </c>
      <c r="K17" s="23">
        <f aca="true" t="shared" si="5" ref="K17:K25">I17/H17%</f>
        <v>0</v>
      </c>
      <c r="L17" s="23">
        <f t="shared" si="1"/>
        <v>-72.66666666666667</v>
      </c>
      <c r="N17" s="23">
        <v>342000</v>
      </c>
      <c r="O17" s="23" t="s">
        <v>2</v>
      </c>
      <c r="P17" s="23">
        <v>30</v>
      </c>
      <c r="Q17" s="23">
        <v>22</v>
      </c>
      <c r="R17" s="23">
        <v>62</v>
      </c>
      <c r="S17" s="23">
        <v>12</v>
      </c>
      <c r="T17" s="23">
        <v>342000</v>
      </c>
      <c r="U17" s="23"/>
      <c r="V17" s="24" t="e">
        <f>U17/#REF!</f>
        <v>#REF!</v>
      </c>
      <c r="W17" s="23" t="e">
        <f>U17-#REF!</f>
        <v>#REF!</v>
      </c>
      <c r="Y17" s="23">
        <v>-100000</v>
      </c>
      <c r="Z17" s="23">
        <v>242000</v>
      </c>
    </row>
    <row r="18" spans="1:26" ht="15.75">
      <c r="A18" s="25" t="s">
        <v>39</v>
      </c>
      <c r="B18" s="26" t="s">
        <v>40</v>
      </c>
      <c r="C18" s="28">
        <f aca="true" t="shared" si="6" ref="C18:J18">SUM(C19:C24)</f>
        <v>8377</v>
      </c>
      <c r="D18" s="28">
        <f t="shared" si="6"/>
        <v>1658</v>
      </c>
      <c r="E18" s="28">
        <f t="shared" si="6"/>
        <v>4170</v>
      </c>
      <c r="F18" s="28">
        <f t="shared" si="6"/>
        <v>642</v>
      </c>
      <c r="G18" s="28">
        <f t="shared" si="6"/>
        <v>1907</v>
      </c>
      <c r="H18" s="28">
        <f t="shared" si="6"/>
        <v>6042</v>
      </c>
      <c r="I18" s="28">
        <f t="shared" si="6"/>
        <v>0</v>
      </c>
      <c r="J18" s="28">
        <f t="shared" si="6"/>
        <v>8377</v>
      </c>
      <c r="K18" s="19">
        <f t="shared" si="5"/>
        <v>0</v>
      </c>
      <c r="L18" s="19">
        <f t="shared" si="1"/>
        <v>-6042</v>
      </c>
      <c r="N18" s="28">
        <v>246000</v>
      </c>
      <c r="O18" s="28" t="s">
        <v>2</v>
      </c>
      <c r="P18" s="28">
        <f>SUM(P19:P24)</f>
        <v>1658</v>
      </c>
      <c r="Q18" s="28">
        <f>SUM(Q19:Q24)</f>
        <v>4170</v>
      </c>
      <c r="R18" s="28">
        <f>SUM(R19:R24)</f>
        <v>642</v>
      </c>
      <c r="S18" s="28">
        <f>SUM(S19:S24)</f>
        <v>1907</v>
      </c>
      <c r="T18" s="28">
        <v>246000</v>
      </c>
      <c r="U18" s="28">
        <f>SUM(U19:U24)</f>
        <v>0</v>
      </c>
      <c r="V18" s="20" t="e">
        <f>U18/#REF!</f>
        <v>#REF!</v>
      </c>
      <c r="W18" s="28" t="e">
        <f>SUM(W19:W24)</f>
        <v>#REF!</v>
      </c>
      <c r="Y18" s="28" t="s">
        <v>2</v>
      </c>
      <c r="Z18" s="28">
        <v>246000</v>
      </c>
    </row>
    <row r="19" spans="1:26" ht="15.75">
      <c r="A19" s="21" t="s">
        <v>41</v>
      </c>
      <c r="B19" s="22" t="s">
        <v>42</v>
      </c>
      <c r="C19" s="23">
        <v>517</v>
      </c>
      <c r="D19" s="23">
        <v>8</v>
      </c>
      <c r="E19" s="23">
        <v>4</v>
      </c>
      <c r="F19" s="23">
        <v>406</v>
      </c>
      <c r="G19" s="23">
        <v>99</v>
      </c>
      <c r="H19" s="23">
        <f aca="true" t="shared" si="7" ref="H19:H32">E19+D19+F19/3</f>
        <v>147.33333333333334</v>
      </c>
      <c r="I19" s="23"/>
      <c r="J19" s="23">
        <f aca="true" t="shared" si="8" ref="J19:J24">C19+I19</f>
        <v>517</v>
      </c>
      <c r="K19" s="23">
        <f t="shared" si="5"/>
        <v>0</v>
      </c>
      <c r="L19" s="23">
        <f t="shared" si="1"/>
        <v>-147.33333333333334</v>
      </c>
      <c r="N19" s="23">
        <v>5000</v>
      </c>
      <c r="O19" s="23" t="s">
        <v>2</v>
      </c>
      <c r="P19" s="23">
        <v>8</v>
      </c>
      <c r="Q19" s="23">
        <v>4</v>
      </c>
      <c r="R19" s="23">
        <v>406</v>
      </c>
      <c r="S19" s="23">
        <v>99</v>
      </c>
      <c r="T19" s="23">
        <v>5000</v>
      </c>
      <c r="U19" s="23"/>
      <c r="V19" s="24" t="e">
        <f>U19/#REF!</f>
        <v>#REF!</v>
      </c>
      <c r="W19" s="23" t="e">
        <f>U19-#REF!</f>
        <v>#REF!</v>
      </c>
      <c r="Y19" s="23" t="s">
        <v>2</v>
      </c>
      <c r="Z19" s="23">
        <v>5000</v>
      </c>
    </row>
    <row r="20" spans="1:26" ht="15.75" hidden="1">
      <c r="A20" s="21" t="s">
        <v>43</v>
      </c>
      <c r="B20" s="22" t="s">
        <v>44</v>
      </c>
      <c r="C20" s="23"/>
      <c r="D20" s="23"/>
      <c r="E20" s="23"/>
      <c r="F20" s="23"/>
      <c r="G20" s="23"/>
      <c r="H20" s="23">
        <f t="shared" si="7"/>
        <v>0</v>
      </c>
      <c r="I20" s="23"/>
      <c r="J20" s="23">
        <f t="shared" si="8"/>
        <v>0</v>
      </c>
      <c r="K20" s="23" t="e">
        <f t="shared" si="5"/>
        <v>#DIV/0!</v>
      </c>
      <c r="L20" s="23">
        <f t="shared" si="1"/>
        <v>0</v>
      </c>
      <c r="N20" s="23"/>
      <c r="O20" s="23"/>
      <c r="P20" s="23"/>
      <c r="Q20" s="23"/>
      <c r="R20" s="23"/>
      <c r="S20" s="23"/>
      <c r="T20" s="23"/>
      <c r="U20" s="23"/>
      <c r="V20" s="24" t="e">
        <f>U20/#REF!</f>
        <v>#REF!</v>
      </c>
      <c r="W20" s="23" t="e">
        <f>U20-#REF!</f>
        <v>#REF!</v>
      </c>
      <c r="Y20" s="23"/>
      <c r="Z20" s="23"/>
    </row>
    <row r="21" spans="1:26" ht="15.75" hidden="1">
      <c r="A21" s="21" t="s">
        <v>45</v>
      </c>
      <c r="B21" s="22" t="s">
        <v>46</v>
      </c>
      <c r="C21" s="23"/>
      <c r="D21" s="23"/>
      <c r="E21" s="23"/>
      <c r="F21" s="23"/>
      <c r="G21" s="23"/>
      <c r="H21" s="23">
        <f t="shared" si="7"/>
        <v>0</v>
      </c>
      <c r="I21" s="23"/>
      <c r="J21" s="23">
        <f t="shared" si="8"/>
        <v>0</v>
      </c>
      <c r="K21" s="23" t="e">
        <f t="shared" si="5"/>
        <v>#DIV/0!</v>
      </c>
      <c r="L21" s="23">
        <f t="shared" si="1"/>
        <v>0</v>
      </c>
      <c r="N21" s="23"/>
      <c r="O21" s="23"/>
      <c r="P21" s="23"/>
      <c r="Q21" s="23"/>
      <c r="R21" s="23"/>
      <c r="S21" s="23"/>
      <c r="T21" s="23"/>
      <c r="U21" s="23"/>
      <c r="V21" s="24" t="e">
        <f>U21/#REF!</f>
        <v>#REF!</v>
      </c>
      <c r="W21" s="23" t="e">
        <f>U21-#REF!</f>
        <v>#REF!</v>
      </c>
      <c r="Y21" s="23"/>
      <c r="Z21" s="23"/>
    </row>
    <row r="22" spans="1:26" ht="15.75" hidden="1">
      <c r="A22" s="21" t="s">
        <v>47</v>
      </c>
      <c r="B22" s="22" t="s">
        <v>48</v>
      </c>
      <c r="C22" s="23"/>
      <c r="D22" s="23"/>
      <c r="E22" s="23"/>
      <c r="F22" s="23"/>
      <c r="G22" s="23"/>
      <c r="H22" s="23">
        <f t="shared" si="7"/>
        <v>0</v>
      </c>
      <c r="I22" s="23"/>
      <c r="J22" s="23">
        <f t="shared" si="8"/>
        <v>0</v>
      </c>
      <c r="K22" s="23" t="e">
        <f t="shared" si="5"/>
        <v>#DIV/0!</v>
      </c>
      <c r="L22" s="23">
        <f t="shared" si="1"/>
        <v>0</v>
      </c>
      <c r="N22" s="23"/>
      <c r="O22" s="23"/>
      <c r="P22" s="23"/>
      <c r="Q22" s="23"/>
      <c r="R22" s="23"/>
      <c r="S22" s="23"/>
      <c r="T22" s="23"/>
      <c r="U22" s="23"/>
      <c r="V22" s="24" t="e">
        <f>U22/#REF!</f>
        <v>#REF!</v>
      </c>
      <c r="W22" s="23" t="e">
        <f>U22-#REF!</f>
        <v>#REF!</v>
      </c>
      <c r="Y22" s="23"/>
      <c r="Z22" s="23"/>
    </row>
    <row r="23" spans="1:26" ht="19.5" customHeight="1" hidden="1">
      <c r="A23" s="21" t="s">
        <v>49</v>
      </c>
      <c r="B23" s="22" t="s">
        <v>50</v>
      </c>
      <c r="C23" s="23"/>
      <c r="D23" s="23"/>
      <c r="E23" s="23"/>
      <c r="F23" s="23"/>
      <c r="G23" s="23"/>
      <c r="H23" s="23">
        <f t="shared" si="7"/>
        <v>0</v>
      </c>
      <c r="I23" s="23"/>
      <c r="J23" s="23">
        <f t="shared" si="8"/>
        <v>0</v>
      </c>
      <c r="K23" s="23" t="e">
        <f t="shared" si="5"/>
        <v>#DIV/0!</v>
      </c>
      <c r="L23" s="23">
        <f t="shared" si="1"/>
        <v>0</v>
      </c>
      <c r="N23" s="23"/>
      <c r="O23" s="23"/>
      <c r="P23" s="23"/>
      <c r="Q23" s="23"/>
      <c r="R23" s="23"/>
      <c r="S23" s="23"/>
      <c r="T23" s="23"/>
      <c r="U23" s="23"/>
      <c r="V23" s="24" t="e">
        <f>U23/#REF!</f>
        <v>#REF!</v>
      </c>
      <c r="W23" s="23" t="e">
        <f>U23-#REF!</f>
        <v>#REF!</v>
      </c>
      <c r="Y23" s="23"/>
      <c r="Z23" s="23"/>
    </row>
    <row r="24" spans="1:26" ht="15.75">
      <c r="A24" s="21" t="s">
        <v>51</v>
      </c>
      <c r="B24" s="22" t="s">
        <v>52</v>
      </c>
      <c r="C24" s="23">
        <v>7860</v>
      </c>
      <c r="D24" s="23">
        <v>1650</v>
      </c>
      <c r="E24" s="23">
        <v>4166</v>
      </c>
      <c r="F24" s="23">
        <v>236</v>
      </c>
      <c r="G24" s="23">
        <v>1808</v>
      </c>
      <c r="H24" s="23">
        <f t="shared" si="7"/>
        <v>5894.666666666667</v>
      </c>
      <c r="I24" s="23"/>
      <c r="J24" s="23">
        <f t="shared" si="8"/>
        <v>7860</v>
      </c>
      <c r="K24" s="23">
        <f t="shared" si="5"/>
        <v>0</v>
      </c>
      <c r="L24" s="23">
        <f t="shared" si="1"/>
        <v>-5894.666666666667</v>
      </c>
      <c r="N24" s="23">
        <v>241000</v>
      </c>
      <c r="O24" s="23" t="s">
        <v>2</v>
      </c>
      <c r="P24" s="23">
        <v>1650</v>
      </c>
      <c r="Q24" s="23">
        <v>4166</v>
      </c>
      <c r="R24" s="23">
        <v>236</v>
      </c>
      <c r="S24" s="23">
        <v>1808</v>
      </c>
      <c r="T24" s="23">
        <v>241000</v>
      </c>
      <c r="U24" s="23"/>
      <c r="V24" s="24" t="e">
        <f>U24/#REF!</f>
        <v>#REF!</v>
      </c>
      <c r="W24" s="23" t="e">
        <f>U24-#REF!</f>
        <v>#REF!</v>
      </c>
      <c r="Y24" s="23" t="s">
        <v>2</v>
      </c>
      <c r="Z24" s="23">
        <v>241000</v>
      </c>
    </row>
    <row r="25" spans="1:26" ht="15.75" hidden="1">
      <c r="A25" s="29" t="s">
        <v>53</v>
      </c>
      <c r="B25" s="30" t="s">
        <v>54</v>
      </c>
      <c r="C25" s="19"/>
      <c r="D25" s="19"/>
      <c r="E25" s="19"/>
      <c r="F25" s="19"/>
      <c r="G25" s="19"/>
      <c r="H25" s="23">
        <f t="shared" si="7"/>
        <v>0</v>
      </c>
      <c r="I25" s="19"/>
      <c r="J25" s="19"/>
      <c r="K25" s="19" t="e">
        <f t="shared" si="5"/>
        <v>#DIV/0!</v>
      </c>
      <c r="L25" s="19">
        <f t="shared" si="1"/>
        <v>0</v>
      </c>
      <c r="N25" s="19"/>
      <c r="O25" s="19"/>
      <c r="P25" s="19"/>
      <c r="Q25" s="19"/>
      <c r="R25" s="19"/>
      <c r="S25" s="19"/>
      <c r="T25" s="19"/>
      <c r="U25" s="19"/>
      <c r="V25" s="20" t="e">
        <f>U25/#REF!</f>
        <v>#REF!</v>
      </c>
      <c r="W25" s="23" t="e">
        <f>U25-#REF!</f>
        <v>#REF!</v>
      </c>
      <c r="Y25" s="19"/>
      <c r="Z25" s="19"/>
    </row>
    <row r="26" spans="1:26" ht="21">
      <c r="A26" s="29" t="s">
        <v>251</v>
      </c>
      <c r="B26" s="30" t="s">
        <v>252</v>
      </c>
      <c r="C26" s="19"/>
      <c r="D26" s="19"/>
      <c r="E26" s="19"/>
      <c r="F26" s="19"/>
      <c r="G26" s="19"/>
      <c r="H26" s="23"/>
      <c r="I26" s="19"/>
      <c r="J26" s="19"/>
      <c r="K26" s="19"/>
      <c r="L26" s="19"/>
      <c r="N26" s="19" t="s">
        <v>2</v>
      </c>
      <c r="O26" s="19" t="s">
        <v>2</v>
      </c>
      <c r="P26" s="19"/>
      <c r="Q26" s="19"/>
      <c r="R26" s="19"/>
      <c r="S26" s="19"/>
      <c r="T26" s="19" t="s">
        <v>2</v>
      </c>
      <c r="U26" s="19"/>
      <c r="V26" s="20"/>
      <c r="W26" s="23"/>
      <c r="Y26" s="19" t="s">
        <v>2</v>
      </c>
      <c r="Z26" s="19" t="s">
        <v>2</v>
      </c>
    </row>
    <row r="27" spans="1:26" ht="15.75">
      <c r="A27" s="29" t="s">
        <v>253</v>
      </c>
      <c r="B27" s="30" t="s">
        <v>54</v>
      </c>
      <c r="C27" s="19"/>
      <c r="D27" s="19"/>
      <c r="E27" s="19"/>
      <c r="F27" s="19"/>
      <c r="G27" s="19"/>
      <c r="H27" s="23"/>
      <c r="I27" s="19"/>
      <c r="J27" s="19"/>
      <c r="K27" s="19"/>
      <c r="L27" s="19"/>
      <c r="N27" s="19">
        <v>2000</v>
      </c>
      <c r="O27" s="19" t="s">
        <v>2</v>
      </c>
      <c r="P27" s="19"/>
      <c r="Q27" s="19"/>
      <c r="R27" s="19"/>
      <c r="S27" s="19"/>
      <c r="T27" s="19">
        <v>2000</v>
      </c>
      <c r="U27" s="19"/>
      <c r="V27" s="20"/>
      <c r="W27" s="23"/>
      <c r="Y27" s="19" t="s">
        <v>2</v>
      </c>
      <c r="Z27" s="19">
        <v>2000</v>
      </c>
    </row>
    <row r="28" spans="1:26" ht="37.5" customHeight="1">
      <c r="A28" s="29" t="s">
        <v>55</v>
      </c>
      <c r="B28" s="31" t="s">
        <v>56</v>
      </c>
      <c r="C28" s="19"/>
      <c r="D28" s="19"/>
      <c r="E28" s="19"/>
      <c r="F28" s="19"/>
      <c r="G28" s="19"/>
      <c r="H28" s="19">
        <f t="shared" si="7"/>
        <v>0</v>
      </c>
      <c r="I28" s="19"/>
      <c r="J28" s="19">
        <f>C28+I28</f>
        <v>0</v>
      </c>
      <c r="K28" s="19"/>
      <c r="L28" s="19">
        <f t="shared" si="1"/>
        <v>0</v>
      </c>
      <c r="N28" s="19">
        <v>0</v>
      </c>
      <c r="O28" s="19">
        <v>0</v>
      </c>
      <c r="P28" s="19"/>
      <c r="Q28" s="19"/>
      <c r="R28" s="19"/>
      <c r="S28" s="19"/>
      <c r="T28" s="19">
        <v>0</v>
      </c>
      <c r="U28" s="19"/>
      <c r="V28" s="20"/>
      <c r="W28" s="19" t="e">
        <f>U28-#REF!</f>
        <v>#REF!</v>
      </c>
      <c r="Y28" s="19">
        <v>0</v>
      </c>
      <c r="Z28" s="19">
        <v>0</v>
      </c>
    </row>
    <row r="29" spans="1:26" ht="41.25" customHeight="1">
      <c r="A29" s="29" t="s">
        <v>57</v>
      </c>
      <c r="B29" s="31" t="s">
        <v>58</v>
      </c>
      <c r="C29" s="19">
        <v>5494</v>
      </c>
      <c r="D29" s="19">
        <v>1009</v>
      </c>
      <c r="E29" s="19">
        <v>357</v>
      </c>
      <c r="F29" s="19">
        <v>911</v>
      </c>
      <c r="G29" s="19">
        <v>3217</v>
      </c>
      <c r="H29" s="19">
        <f t="shared" si="7"/>
        <v>1669.6666666666667</v>
      </c>
      <c r="I29" s="19"/>
      <c r="J29" s="19">
        <f>C29+I29</f>
        <v>5494</v>
      </c>
      <c r="K29" s="19">
        <f>I29/H29%</f>
        <v>0</v>
      </c>
      <c r="L29" s="19">
        <f t="shared" si="1"/>
        <v>-1669.6666666666667</v>
      </c>
      <c r="N29" s="19">
        <v>461400</v>
      </c>
      <c r="O29" s="19" t="s">
        <v>2</v>
      </c>
      <c r="P29" s="19">
        <v>1009</v>
      </c>
      <c r="Q29" s="19">
        <v>357</v>
      </c>
      <c r="R29" s="19">
        <v>911</v>
      </c>
      <c r="S29" s="19">
        <v>3217</v>
      </c>
      <c r="T29" s="19">
        <v>461400</v>
      </c>
      <c r="U29" s="19"/>
      <c r="V29" s="20" t="e">
        <f>U29/#REF!</f>
        <v>#REF!</v>
      </c>
      <c r="W29" s="19" t="e">
        <f>U29-#REF!</f>
        <v>#REF!</v>
      </c>
      <c r="Y29" s="19" t="s">
        <v>2</v>
      </c>
      <c r="Z29" s="19">
        <v>461400</v>
      </c>
    </row>
    <row r="30" spans="1:26" ht="24.75" customHeight="1" hidden="1">
      <c r="A30" s="29" t="s">
        <v>59</v>
      </c>
      <c r="B30" s="31" t="s">
        <v>60</v>
      </c>
      <c r="C30" s="19"/>
      <c r="D30" s="19"/>
      <c r="E30" s="19"/>
      <c r="F30" s="19"/>
      <c r="G30" s="19"/>
      <c r="H30" s="19">
        <f t="shared" si="7"/>
        <v>0</v>
      </c>
      <c r="I30" s="19"/>
      <c r="J30" s="19">
        <f>C30+I30</f>
        <v>0</v>
      </c>
      <c r="K30" s="19" t="e">
        <f>I30/H30%</f>
        <v>#DIV/0!</v>
      </c>
      <c r="L30" s="19">
        <f t="shared" si="1"/>
        <v>0</v>
      </c>
      <c r="N30" s="19"/>
      <c r="O30" s="19"/>
      <c r="P30" s="19"/>
      <c r="Q30" s="19"/>
      <c r="R30" s="19"/>
      <c r="S30" s="19"/>
      <c r="T30" s="19"/>
      <c r="U30" s="19"/>
      <c r="V30" s="20" t="e">
        <f>U30/#REF!</f>
        <v>#REF!</v>
      </c>
      <c r="W30" s="19" t="e">
        <f>U30-#REF!</f>
        <v>#REF!</v>
      </c>
      <c r="Y30" s="19"/>
      <c r="Z30" s="19"/>
    </row>
    <row r="31" spans="1:26" ht="25.5" hidden="1">
      <c r="A31" s="32" t="s">
        <v>61</v>
      </c>
      <c r="B31" s="33" t="s">
        <v>62</v>
      </c>
      <c r="C31" s="19"/>
      <c r="D31" s="19"/>
      <c r="E31" s="19"/>
      <c r="F31" s="19"/>
      <c r="G31" s="19"/>
      <c r="H31" s="19">
        <f t="shared" si="7"/>
        <v>0</v>
      </c>
      <c r="I31" s="19"/>
      <c r="J31" s="19">
        <f>C31+I31</f>
        <v>0</v>
      </c>
      <c r="K31" s="19" t="e">
        <f>I31/H31%</f>
        <v>#DIV/0!</v>
      </c>
      <c r="L31" s="19">
        <f t="shared" si="1"/>
        <v>0</v>
      </c>
      <c r="N31" s="19"/>
      <c r="O31" s="19"/>
      <c r="P31" s="19"/>
      <c r="Q31" s="19"/>
      <c r="R31" s="19"/>
      <c r="S31" s="19"/>
      <c r="T31" s="19"/>
      <c r="U31" s="19"/>
      <c r="V31" s="20" t="e">
        <f>U31/#REF!</f>
        <v>#REF!</v>
      </c>
      <c r="W31" s="19" t="e">
        <f>U31-#REF!</f>
        <v>#REF!</v>
      </c>
      <c r="Y31" s="19"/>
      <c r="Z31" s="19"/>
    </row>
    <row r="32" spans="1:26" ht="25.5" hidden="1">
      <c r="A32" s="32" t="s">
        <v>63</v>
      </c>
      <c r="B32" s="33" t="s">
        <v>64</v>
      </c>
      <c r="C32" s="19"/>
      <c r="D32" s="19"/>
      <c r="E32" s="19"/>
      <c r="F32" s="19"/>
      <c r="G32" s="19"/>
      <c r="H32" s="19">
        <f t="shared" si="7"/>
        <v>0</v>
      </c>
      <c r="I32" s="19"/>
      <c r="J32" s="19">
        <f>C32+I32</f>
        <v>0</v>
      </c>
      <c r="K32" s="19"/>
      <c r="L32" s="19">
        <f t="shared" si="1"/>
        <v>0</v>
      </c>
      <c r="N32" s="19"/>
      <c r="O32" s="19"/>
      <c r="P32" s="19"/>
      <c r="Q32" s="19"/>
      <c r="R32" s="19"/>
      <c r="S32" s="19"/>
      <c r="T32" s="19"/>
      <c r="U32" s="19"/>
      <c r="V32" s="20"/>
      <c r="W32" s="19" t="e">
        <f>U32-#REF!</f>
        <v>#REF!</v>
      </c>
      <c r="Y32" s="19"/>
      <c r="Z32" s="19"/>
    </row>
    <row r="33" spans="1:26" ht="15.75" hidden="1">
      <c r="A33" s="32" t="s">
        <v>65</v>
      </c>
      <c r="B33" s="33" t="s">
        <v>66</v>
      </c>
      <c r="C33" s="19"/>
      <c r="D33" s="19"/>
      <c r="E33" s="19"/>
      <c r="F33" s="19"/>
      <c r="G33" s="19"/>
      <c r="H33" s="23">
        <f>E33+D33</f>
        <v>0</v>
      </c>
      <c r="I33" s="19"/>
      <c r="J33" s="19"/>
      <c r="K33" s="19" t="e">
        <f aca="true" t="shared" si="9" ref="K33:K59">I33/H33%</f>
        <v>#DIV/0!</v>
      </c>
      <c r="L33" s="19">
        <f t="shared" si="1"/>
        <v>0</v>
      </c>
      <c r="N33" s="19"/>
      <c r="O33" s="19"/>
      <c r="P33" s="19"/>
      <c r="Q33" s="19"/>
      <c r="R33" s="19"/>
      <c r="S33" s="19"/>
      <c r="T33" s="19"/>
      <c r="U33" s="19"/>
      <c r="V33" s="20"/>
      <c r="W33" s="19"/>
      <c r="Y33" s="19"/>
      <c r="Z33" s="19"/>
    </row>
    <row r="34" spans="1:26" ht="15.75" customHeight="1" hidden="1">
      <c r="A34" s="32" t="s">
        <v>67</v>
      </c>
      <c r="B34" s="33" t="s">
        <v>68</v>
      </c>
      <c r="C34" s="19"/>
      <c r="D34" s="19"/>
      <c r="E34" s="19"/>
      <c r="F34" s="19"/>
      <c r="G34" s="19"/>
      <c r="H34" s="23">
        <f>E34+D34</f>
        <v>0</v>
      </c>
      <c r="I34" s="19"/>
      <c r="J34" s="19"/>
      <c r="K34" s="19" t="e">
        <f t="shared" si="9"/>
        <v>#DIV/0!</v>
      </c>
      <c r="L34" s="19">
        <f t="shared" si="1"/>
        <v>0</v>
      </c>
      <c r="N34" s="19"/>
      <c r="O34" s="19"/>
      <c r="P34" s="19"/>
      <c r="Q34" s="19"/>
      <c r="R34" s="19"/>
      <c r="S34" s="19"/>
      <c r="T34" s="19"/>
      <c r="U34" s="19"/>
      <c r="V34" s="20" t="e">
        <f>U34/#REF!</f>
        <v>#REF!</v>
      </c>
      <c r="W34" s="19"/>
      <c r="Y34" s="19"/>
      <c r="Z34" s="19"/>
    </row>
    <row r="35" spans="1:26" ht="15.75" customHeight="1" hidden="1">
      <c r="A35" s="32" t="s">
        <v>69</v>
      </c>
      <c r="B35" s="33" t="s">
        <v>70</v>
      </c>
      <c r="C35" s="19"/>
      <c r="D35" s="19"/>
      <c r="E35" s="19"/>
      <c r="F35" s="19"/>
      <c r="G35" s="19"/>
      <c r="H35" s="23">
        <f>E35+D35</f>
        <v>0</v>
      </c>
      <c r="I35" s="19"/>
      <c r="J35" s="19"/>
      <c r="K35" s="23" t="e">
        <f t="shared" si="9"/>
        <v>#DIV/0!</v>
      </c>
      <c r="L35" s="23">
        <f t="shared" si="1"/>
        <v>0</v>
      </c>
      <c r="N35" s="19"/>
      <c r="O35" s="19"/>
      <c r="P35" s="19"/>
      <c r="Q35" s="19"/>
      <c r="R35" s="19"/>
      <c r="S35" s="19"/>
      <c r="T35" s="19"/>
      <c r="U35" s="19"/>
      <c r="V35" s="20" t="e">
        <f>U35/#REF!</f>
        <v>#REF!</v>
      </c>
      <c r="W35" s="19"/>
      <c r="Y35" s="19"/>
      <c r="Z35" s="19"/>
    </row>
    <row r="36" spans="1:26" ht="15.75" customHeight="1">
      <c r="A36" s="102" t="s">
        <v>254</v>
      </c>
      <c r="B36" s="103" t="s">
        <v>255</v>
      </c>
      <c r="C36" s="19"/>
      <c r="D36" s="19"/>
      <c r="E36" s="19"/>
      <c r="F36" s="19"/>
      <c r="G36" s="19"/>
      <c r="H36" s="23"/>
      <c r="I36" s="19"/>
      <c r="J36" s="19"/>
      <c r="K36" s="23"/>
      <c r="L36" s="23"/>
      <c r="N36" s="19">
        <v>1500</v>
      </c>
      <c r="O36" s="19" t="s">
        <v>2</v>
      </c>
      <c r="P36" s="19"/>
      <c r="Q36" s="19"/>
      <c r="R36" s="19"/>
      <c r="S36" s="19"/>
      <c r="T36" s="19">
        <v>1500</v>
      </c>
      <c r="U36" s="19"/>
      <c r="V36" s="20"/>
      <c r="W36" s="19"/>
      <c r="Y36" s="19" t="s">
        <v>2</v>
      </c>
      <c r="Z36" s="19">
        <v>1500</v>
      </c>
    </row>
    <row r="37" spans="1:26" ht="18.75" customHeight="1">
      <c r="A37" s="120" t="s">
        <v>71</v>
      </c>
      <c r="B37" s="121"/>
      <c r="C37" s="34">
        <f>C11+C14+C18+C25+C28+C29+C30+C31+C32+C33+C34+C35</f>
        <v>19470</v>
      </c>
      <c r="D37" s="34">
        <f>D11+D14+D18+D25+D28+D29+D30+D31+D32+D33+D34+D35</f>
        <v>3826</v>
      </c>
      <c r="E37" s="34">
        <f>E11+E14+E18+E25+E28+E29+E30+E31+E32+E33+E34+E35</f>
        <v>6081</v>
      </c>
      <c r="F37" s="34">
        <f>F11+F14+F18+F25+F28+F29+F30+F31+F32+F34+F35</f>
        <v>2959</v>
      </c>
      <c r="G37" s="34">
        <f>G11+G14+G18+G25+G28+G29+G30+G31+G32+G33+G34+G35</f>
        <v>6604</v>
      </c>
      <c r="H37" s="34">
        <f>H11+H14+H18+H25+H28+H29+H30+H31+H32+H33+H34+H35</f>
        <v>10893.333333333332</v>
      </c>
      <c r="I37" s="34">
        <f>I11+I14+I18+I25+I28+I29+I30+I31+I32+I33+I34+I35</f>
        <v>-99</v>
      </c>
      <c r="J37" s="34">
        <f>J11+J14+J18+J25+J28+J29+J30+J31+J32+J33+J34+J35</f>
        <v>19371</v>
      </c>
      <c r="K37" s="35">
        <f t="shared" si="9"/>
        <v>-0.908812729498164</v>
      </c>
      <c r="L37" s="35">
        <f t="shared" si="1"/>
        <v>-10992.333333333332</v>
      </c>
      <c r="N37" s="34">
        <v>1234900</v>
      </c>
      <c r="O37" s="34" t="s">
        <v>2</v>
      </c>
      <c r="P37" s="34">
        <f>P11+P14+P18+P25+P28+P29+P30+P31+P32+P33+P34+P35</f>
        <v>3826</v>
      </c>
      <c r="Q37" s="34">
        <f>Q11+Q14+Q18+Q25+Q28+Q29+Q30+Q31+Q32+Q33+Q34+Q35</f>
        <v>6081</v>
      </c>
      <c r="R37" s="34">
        <f>R11+R14+R18+R25+R28+R29+R30+R31+R32+R33+R34+R35</f>
        <v>2860</v>
      </c>
      <c r="S37" s="34">
        <f>S11+S14+S18+S25+S28+S29+S30+S31+S32+S33+S34+S35</f>
        <v>6604</v>
      </c>
      <c r="T37" s="34">
        <v>1234900</v>
      </c>
      <c r="U37" s="34">
        <f>U11+U14+U18+U25+U28+U29+U30+U31+U32+U33+U34+U35</f>
        <v>0</v>
      </c>
      <c r="V37" s="36" t="e">
        <f>U37/#REF!</f>
        <v>#REF!</v>
      </c>
      <c r="W37" s="34" t="e">
        <f>W11+W14+W18+W25+W28+W29+W30+W31+W32+W33+W34+W35</f>
        <v>#REF!</v>
      </c>
      <c r="Y37" s="34" t="s">
        <v>2</v>
      </c>
      <c r="Z37" s="34">
        <v>1234900</v>
      </c>
    </row>
    <row r="38" spans="1:26" s="13" customFormat="1" ht="6" customHeight="1" hidden="1">
      <c r="A38" s="9">
        <v>1</v>
      </c>
      <c r="B38" s="10">
        <v>2</v>
      </c>
      <c r="C38" s="37" t="s">
        <v>17</v>
      </c>
      <c r="D38" s="37"/>
      <c r="E38" s="37" t="s">
        <v>18</v>
      </c>
      <c r="F38" s="37"/>
      <c r="G38" s="37"/>
      <c r="H38" s="37"/>
      <c r="I38" s="37"/>
      <c r="J38" s="37"/>
      <c r="K38" s="23" t="e">
        <f t="shared" si="9"/>
        <v>#DIV/0!</v>
      </c>
      <c r="L38" s="23">
        <f t="shared" si="1"/>
        <v>0</v>
      </c>
      <c r="N38" s="37"/>
      <c r="O38" s="37"/>
      <c r="P38" s="37"/>
      <c r="Q38" s="37"/>
      <c r="R38" s="37"/>
      <c r="S38" s="37"/>
      <c r="T38" s="37"/>
      <c r="U38" s="37"/>
      <c r="V38" s="20" t="e">
        <f>U38/#REF!</f>
        <v>#REF!</v>
      </c>
      <c r="W38" s="37"/>
      <c r="Y38" s="37"/>
      <c r="Z38" s="37"/>
    </row>
    <row r="39" spans="1:26" ht="18.75" customHeight="1" hidden="1">
      <c r="A39" s="38" t="s">
        <v>72</v>
      </c>
      <c r="B39" s="39" t="s">
        <v>73</v>
      </c>
      <c r="C39" s="40">
        <f aca="true" t="shared" si="10" ref="C39:J39">C40+C44+C58+C63+C64+C65</f>
        <v>0</v>
      </c>
      <c r="D39" s="40">
        <f t="shared" si="10"/>
        <v>0</v>
      </c>
      <c r="E39" s="40">
        <f t="shared" si="10"/>
        <v>0</v>
      </c>
      <c r="F39" s="40">
        <f t="shared" si="10"/>
        <v>0</v>
      </c>
      <c r="G39" s="40">
        <f t="shared" si="10"/>
        <v>0</v>
      </c>
      <c r="H39" s="40">
        <f t="shared" si="10"/>
        <v>0</v>
      </c>
      <c r="I39" s="40">
        <f t="shared" si="10"/>
        <v>0</v>
      </c>
      <c r="J39" s="40">
        <f t="shared" si="10"/>
        <v>0</v>
      </c>
      <c r="K39" s="41" t="e">
        <f t="shared" si="9"/>
        <v>#DIV/0!</v>
      </c>
      <c r="L39" s="41">
        <f t="shared" si="1"/>
        <v>0</v>
      </c>
      <c r="N39" s="40">
        <f aca="true" t="shared" si="11" ref="N39:S39">N40+N44+N58+N63+N64+N65</f>
        <v>0</v>
      </c>
      <c r="O39" s="40">
        <f t="shared" si="11"/>
        <v>0</v>
      </c>
      <c r="P39" s="40">
        <f t="shared" si="11"/>
        <v>0</v>
      </c>
      <c r="Q39" s="40">
        <f t="shared" si="11"/>
        <v>0</v>
      </c>
      <c r="R39" s="40">
        <f t="shared" si="11"/>
        <v>0</v>
      </c>
      <c r="S39" s="40">
        <f t="shared" si="11"/>
        <v>0</v>
      </c>
      <c r="T39" s="40"/>
      <c r="U39" s="40">
        <f>U40+U44+U58+U63+U64+U65</f>
        <v>0</v>
      </c>
      <c r="V39" s="20" t="e">
        <f>U39/#REF!</f>
        <v>#REF!</v>
      </c>
      <c r="W39" s="40">
        <f>W40+W44+W58+W63+W64+W65</f>
        <v>0</v>
      </c>
      <c r="Y39" s="40">
        <f>Y40+Y44+Y58+Y63+Y64+Y65</f>
        <v>0</v>
      </c>
      <c r="Z39" s="40"/>
    </row>
    <row r="40" spans="1:26" ht="15.75" hidden="1">
      <c r="A40" s="42"/>
      <c r="B40" s="43" t="s">
        <v>74</v>
      </c>
      <c r="C40" s="34">
        <f aca="true" t="shared" si="12" ref="C40:J40">SUM(C41:C43)</f>
        <v>0</v>
      </c>
      <c r="D40" s="34">
        <f t="shared" si="12"/>
        <v>0</v>
      </c>
      <c r="E40" s="34">
        <f t="shared" si="12"/>
        <v>0</v>
      </c>
      <c r="F40" s="34">
        <f t="shared" si="12"/>
        <v>0</v>
      </c>
      <c r="G40" s="34">
        <f t="shared" si="12"/>
        <v>0</v>
      </c>
      <c r="H40" s="34">
        <f t="shared" si="12"/>
        <v>0</v>
      </c>
      <c r="I40" s="34">
        <f t="shared" si="12"/>
        <v>0</v>
      </c>
      <c r="J40" s="34">
        <f t="shared" si="12"/>
        <v>0</v>
      </c>
      <c r="K40" s="35" t="e">
        <f t="shared" si="9"/>
        <v>#DIV/0!</v>
      </c>
      <c r="L40" s="35">
        <f t="shared" si="1"/>
        <v>0</v>
      </c>
      <c r="N40" s="34">
        <f aca="true" t="shared" si="13" ref="N40:S40">SUM(N41:N43)</f>
        <v>0</v>
      </c>
      <c r="O40" s="34">
        <f t="shared" si="13"/>
        <v>0</v>
      </c>
      <c r="P40" s="34">
        <f t="shared" si="13"/>
        <v>0</v>
      </c>
      <c r="Q40" s="34">
        <f t="shared" si="13"/>
        <v>0</v>
      </c>
      <c r="R40" s="34">
        <f t="shared" si="13"/>
        <v>0</v>
      </c>
      <c r="S40" s="34">
        <f t="shared" si="13"/>
        <v>0</v>
      </c>
      <c r="T40" s="34"/>
      <c r="U40" s="34">
        <f>SUM(U41:U43)</f>
        <v>0</v>
      </c>
      <c r="V40" s="20" t="e">
        <f>U40/#REF!</f>
        <v>#REF!</v>
      </c>
      <c r="W40" s="34">
        <f>SUM(W41:W43)</f>
        <v>0</v>
      </c>
      <c r="Y40" s="34">
        <f>SUM(Y41:Y43)</f>
        <v>0</v>
      </c>
      <c r="Z40" s="34"/>
    </row>
    <row r="41" spans="1:26" ht="31.5" hidden="1">
      <c r="A41" s="44" t="s">
        <v>75</v>
      </c>
      <c r="B41" s="45" t="s">
        <v>76</v>
      </c>
      <c r="C41" s="23"/>
      <c r="D41" s="23"/>
      <c r="E41" s="23"/>
      <c r="F41" s="23"/>
      <c r="G41" s="23"/>
      <c r="H41" s="23">
        <f>E41/3*2+D41</f>
        <v>0</v>
      </c>
      <c r="I41" s="23"/>
      <c r="J41" s="23"/>
      <c r="K41" s="23" t="e">
        <f t="shared" si="9"/>
        <v>#DIV/0!</v>
      </c>
      <c r="L41" s="23">
        <f t="shared" si="1"/>
        <v>0</v>
      </c>
      <c r="N41" s="23"/>
      <c r="O41" s="23"/>
      <c r="P41" s="23"/>
      <c r="Q41" s="23"/>
      <c r="R41" s="23"/>
      <c r="S41" s="23"/>
      <c r="T41" s="23"/>
      <c r="U41" s="23"/>
      <c r="V41" s="20" t="e">
        <f>U41/#REF!</f>
        <v>#REF!</v>
      </c>
      <c r="W41" s="23"/>
      <c r="Y41" s="23"/>
      <c r="Z41" s="23"/>
    </row>
    <row r="42" spans="1:26" ht="31.5" hidden="1">
      <c r="A42" s="44" t="s">
        <v>77</v>
      </c>
      <c r="B42" s="45" t="s">
        <v>78</v>
      </c>
      <c r="C42" s="23"/>
      <c r="D42" s="23"/>
      <c r="E42" s="23"/>
      <c r="F42" s="23"/>
      <c r="G42" s="23"/>
      <c r="H42" s="23">
        <f>E42/3*2+D42</f>
        <v>0</v>
      </c>
      <c r="I42" s="23"/>
      <c r="J42" s="23"/>
      <c r="K42" s="23" t="e">
        <f t="shared" si="9"/>
        <v>#DIV/0!</v>
      </c>
      <c r="L42" s="23">
        <f t="shared" si="1"/>
        <v>0</v>
      </c>
      <c r="N42" s="23"/>
      <c r="O42" s="23"/>
      <c r="P42" s="23"/>
      <c r="Q42" s="23"/>
      <c r="R42" s="23"/>
      <c r="S42" s="23"/>
      <c r="T42" s="23"/>
      <c r="U42" s="23"/>
      <c r="V42" s="20" t="e">
        <f>U42/#REF!</f>
        <v>#REF!</v>
      </c>
      <c r="W42" s="23"/>
      <c r="Y42" s="23"/>
      <c r="Z42" s="23"/>
    </row>
    <row r="43" spans="1:26" ht="28.5" customHeight="1" hidden="1">
      <c r="A43" s="44" t="s">
        <v>79</v>
      </c>
      <c r="B43" s="46" t="s">
        <v>80</v>
      </c>
      <c r="C43" s="23"/>
      <c r="D43" s="23"/>
      <c r="E43" s="23"/>
      <c r="F43" s="23"/>
      <c r="G43" s="23"/>
      <c r="H43" s="23"/>
      <c r="I43" s="23"/>
      <c r="J43" s="23"/>
      <c r="K43" s="23" t="e">
        <f t="shared" si="9"/>
        <v>#DIV/0!</v>
      </c>
      <c r="L43" s="23">
        <f t="shared" si="1"/>
        <v>0</v>
      </c>
      <c r="N43" s="23"/>
      <c r="O43" s="23"/>
      <c r="P43" s="23"/>
      <c r="Q43" s="23"/>
      <c r="R43" s="23"/>
      <c r="S43" s="23"/>
      <c r="T43" s="23"/>
      <c r="U43" s="23"/>
      <c r="V43" s="20" t="e">
        <f>U43/#REF!</f>
        <v>#REF!</v>
      </c>
      <c r="W43" s="23"/>
      <c r="Y43" s="23"/>
      <c r="Z43" s="23"/>
    </row>
    <row r="44" spans="1:26" ht="15.75" hidden="1">
      <c r="A44" s="47"/>
      <c r="B44" s="43" t="s">
        <v>81</v>
      </c>
      <c r="C44" s="34">
        <f aca="true" t="shared" si="14" ref="C44:J44">C45+C46</f>
        <v>0</v>
      </c>
      <c r="D44" s="34">
        <f t="shared" si="14"/>
        <v>0</v>
      </c>
      <c r="E44" s="34">
        <f t="shared" si="14"/>
        <v>0</v>
      </c>
      <c r="F44" s="34">
        <f t="shared" si="14"/>
        <v>0</v>
      </c>
      <c r="G44" s="34">
        <f t="shared" si="14"/>
        <v>0</v>
      </c>
      <c r="H44" s="34">
        <f t="shared" si="14"/>
        <v>0</v>
      </c>
      <c r="I44" s="34">
        <f t="shared" si="14"/>
        <v>0</v>
      </c>
      <c r="J44" s="34">
        <f t="shared" si="14"/>
        <v>0</v>
      </c>
      <c r="K44" s="35" t="e">
        <f t="shared" si="9"/>
        <v>#DIV/0!</v>
      </c>
      <c r="L44" s="35">
        <f t="shared" si="1"/>
        <v>0</v>
      </c>
      <c r="N44" s="34">
        <f aca="true" t="shared" si="15" ref="N44:S44">N45+N46</f>
        <v>0</v>
      </c>
      <c r="O44" s="34">
        <f t="shared" si="15"/>
        <v>0</v>
      </c>
      <c r="P44" s="34">
        <f t="shared" si="15"/>
        <v>0</v>
      </c>
      <c r="Q44" s="34">
        <f t="shared" si="15"/>
        <v>0</v>
      </c>
      <c r="R44" s="34">
        <f t="shared" si="15"/>
        <v>0</v>
      </c>
      <c r="S44" s="34">
        <f t="shared" si="15"/>
        <v>0</v>
      </c>
      <c r="T44" s="34"/>
      <c r="U44" s="34">
        <f>U45+U46</f>
        <v>0</v>
      </c>
      <c r="V44" s="20" t="e">
        <f>U44/#REF!</f>
        <v>#REF!</v>
      </c>
      <c r="W44" s="34">
        <f>W45+W46</f>
        <v>0</v>
      </c>
      <c r="Y44" s="34">
        <f>Y45+Y46</f>
        <v>0</v>
      </c>
      <c r="Z44" s="34"/>
    </row>
    <row r="45" spans="1:26" ht="44.25" customHeight="1" hidden="1">
      <c r="A45" s="44" t="s">
        <v>82</v>
      </c>
      <c r="B45" s="48" t="s">
        <v>83</v>
      </c>
      <c r="C45" s="23"/>
      <c r="D45" s="23"/>
      <c r="E45" s="23"/>
      <c r="F45" s="23"/>
      <c r="G45" s="23"/>
      <c r="H45" s="23">
        <f>E45/3*2+D45</f>
        <v>0</v>
      </c>
      <c r="I45" s="23"/>
      <c r="J45" s="23"/>
      <c r="K45" s="23" t="e">
        <f t="shared" si="9"/>
        <v>#DIV/0!</v>
      </c>
      <c r="L45" s="23">
        <f t="shared" si="1"/>
        <v>0</v>
      </c>
      <c r="N45" s="23"/>
      <c r="O45" s="23"/>
      <c r="P45" s="23"/>
      <c r="Q45" s="23"/>
      <c r="R45" s="23"/>
      <c r="S45" s="23"/>
      <c r="T45" s="23"/>
      <c r="U45" s="23"/>
      <c r="V45" s="20" t="e">
        <f>U45/#REF!</f>
        <v>#REF!</v>
      </c>
      <c r="W45" s="23"/>
      <c r="Y45" s="23"/>
      <c r="Z45" s="23"/>
    </row>
    <row r="46" spans="1:26" ht="33" customHeight="1" hidden="1">
      <c r="A46" s="44"/>
      <c r="B46" s="48" t="s">
        <v>84</v>
      </c>
      <c r="C46" s="19">
        <f aca="true" t="shared" si="16" ref="C46:J46">SUM(C47:C57)</f>
        <v>0</v>
      </c>
      <c r="D46" s="19">
        <f t="shared" si="16"/>
        <v>0</v>
      </c>
      <c r="E46" s="19">
        <f t="shared" si="16"/>
        <v>0</v>
      </c>
      <c r="F46" s="19">
        <f t="shared" si="16"/>
        <v>0</v>
      </c>
      <c r="G46" s="19">
        <f t="shared" si="16"/>
        <v>0</v>
      </c>
      <c r="H46" s="19">
        <f t="shared" si="16"/>
        <v>0</v>
      </c>
      <c r="I46" s="19">
        <f t="shared" si="16"/>
        <v>0</v>
      </c>
      <c r="J46" s="19">
        <f t="shared" si="16"/>
        <v>0</v>
      </c>
      <c r="K46" s="19" t="e">
        <f t="shared" si="9"/>
        <v>#DIV/0!</v>
      </c>
      <c r="L46" s="19">
        <f aca="true" t="shared" si="17" ref="L46:L71">I46-H46</f>
        <v>0</v>
      </c>
      <c r="N46" s="19">
        <f aca="true" t="shared" si="18" ref="N46:S46">SUM(N47:N57)</f>
        <v>0</v>
      </c>
      <c r="O46" s="19">
        <f t="shared" si="18"/>
        <v>0</v>
      </c>
      <c r="P46" s="19">
        <f t="shared" si="18"/>
        <v>0</v>
      </c>
      <c r="Q46" s="19">
        <f t="shared" si="18"/>
        <v>0</v>
      </c>
      <c r="R46" s="19">
        <f t="shared" si="18"/>
        <v>0</v>
      </c>
      <c r="S46" s="19">
        <f t="shared" si="18"/>
        <v>0</v>
      </c>
      <c r="T46" s="19"/>
      <c r="U46" s="19">
        <f>SUM(U47:U57)</f>
        <v>0</v>
      </c>
      <c r="V46" s="20" t="e">
        <f>U46/#REF!</f>
        <v>#REF!</v>
      </c>
      <c r="W46" s="19">
        <f>SUM(W47:W57)</f>
        <v>0</v>
      </c>
      <c r="Y46" s="19">
        <f>SUM(Y47:Y57)</f>
        <v>0</v>
      </c>
      <c r="Z46" s="19"/>
    </row>
    <row r="47" spans="1:26" ht="20.25" customHeight="1" hidden="1">
      <c r="A47" s="122" t="s">
        <v>85</v>
      </c>
      <c r="B47" s="49" t="s">
        <v>86</v>
      </c>
      <c r="C47" s="23"/>
      <c r="D47" s="23"/>
      <c r="E47" s="23"/>
      <c r="F47" s="23"/>
      <c r="G47" s="23"/>
      <c r="H47" s="23">
        <f aca="true" t="shared" si="19" ref="H47:H57">E47/3*2+D47</f>
        <v>0</v>
      </c>
      <c r="I47" s="23"/>
      <c r="J47" s="23"/>
      <c r="K47" s="23" t="e">
        <f t="shared" si="9"/>
        <v>#DIV/0!</v>
      </c>
      <c r="L47" s="23">
        <f t="shared" si="17"/>
        <v>0</v>
      </c>
      <c r="N47" s="23"/>
      <c r="O47" s="23"/>
      <c r="P47" s="23"/>
      <c r="Q47" s="23"/>
      <c r="R47" s="23"/>
      <c r="S47" s="23"/>
      <c r="T47" s="23"/>
      <c r="U47" s="23"/>
      <c r="V47" s="20" t="e">
        <f>U47/#REF!</f>
        <v>#REF!</v>
      </c>
      <c r="W47" s="23"/>
      <c r="Y47" s="23"/>
      <c r="Z47" s="23"/>
    </row>
    <row r="48" spans="1:26" ht="17.25" customHeight="1" hidden="1">
      <c r="A48" s="123"/>
      <c r="B48" s="49" t="s">
        <v>87</v>
      </c>
      <c r="C48" s="23"/>
      <c r="D48" s="23"/>
      <c r="E48" s="23"/>
      <c r="F48" s="23"/>
      <c r="G48" s="23"/>
      <c r="H48" s="23">
        <f t="shared" si="19"/>
        <v>0</v>
      </c>
      <c r="I48" s="23"/>
      <c r="J48" s="23"/>
      <c r="K48" s="23" t="e">
        <f t="shared" si="9"/>
        <v>#DIV/0!</v>
      </c>
      <c r="L48" s="23">
        <f t="shared" si="17"/>
        <v>0</v>
      </c>
      <c r="N48" s="23"/>
      <c r="O48" s="23"/>
      <c r="P48" s="23"/>
      <c r="Q48" s="23"/>
      <c r="R48" s="23"/>
      <c r="S48" s="23"/>
      <c r="T48" s="23"/>
      <c r="U48" s="23"/>
      <c r="V48" s="20" t="e">
        <f>U48/#REF!</f>
        <v>#REF!</v>
      </c>
      <c r="W48" s="23"/>
      <c r="Y48" s="23"/>
      <c r="Z48" s="23"/>
    </row>
    <row r="49" spans="1:26" ht="17.25" customHeight="1" hidden="1">
      <c r="A49" s="123"/>
      <c r="B49" s="49" t="s">
        <v>88</v>
      </c>
      <c r="C49" s="23"/>
      <c r="D49" s="23"/>
      <c r="E49" s="23"/>
      <c r="F49" s="23"/>
      <c r="G49" s="23"/>
      <c r="H49" s="23">
        <f t="shared" si="19"/>
        <v>0</v>
      </c>
      <c r="I49" s="23"/>
      <c r="J49" s="23"/>
      <c r="K49" s="23" t="e">
        <f t="shared" si="9"/>
        <v>#DIV/0!</v>
      </c>
      <c r="L49" s="23">
        <f t="shared" si="17"/>
        <v>0</v>
      </c>
      <c r="N49" s="23"/>
      <c r="O49" s="23"/>
      <c r="P49" s="23"/>
      <c r="Q49" s="23"/>
      <c r="R49" s="23"/>
      <c r="S49" s="23"/>
      <c r="T49" s="23"/>
      <c r="U49" s="23"/>
      <c r="V49" s="20" t="e">
        <f>U49/#REF!</f>
        <v>#REF!</v>
      </c>
      <c r="W49" s="23"/>
      <c r="Y49" s="23"/>
      <c r="Z49" s="23"/>
    </row>
    <row r="50" spans="1:26" ht="25.5" customHeight="1" hidden="1">
      <c r="A50" s="123"/>
      <c r="B50" s="49" t="s">
        <v>89</v>
      </c>
      <c r="C50" s="23"/>
      <c r="D50" s="23"/>
      <c r="E50" s="23"/>
      <c r="F50" s="23"/>
      <c r="G50" s="23"/>
      <c r="H50" s="23">
        <f t="shared" si="19"/>
        <v>0</v>
      </c>
      <c r="I50" s="23"/>
      <c r="J50" s="23"/>
      <c r="K50" s="23" t="e">
        <f t="shared" si="9"/>
        <v>#DIV/0!</v>
      </c>
      <c r="L50" s="23">
        <f t="shared" si="17"/>
        <v>0</v>
      </c>
      <c r="N50" s="23"/>
      <c r="O50" s="23"/>
      <c r="P50" s="23"/>
      <c r="Q50" s="23"/>
      <c r="R50" s="23"/>
      <c r="S50" s="23"/>
      <c r="T50" s="23"/>
      <c r="U50" s="23"/>
      <c r="V50" s="20" t="e">
        <f>U50/#REF!</f>
        <v>#REF!</v>
      </c>
      <c r="W50" s="23"/>
      <c r="Y50" s="23"/>
      <c r="Z50" s="23"/>
    </row>
    <row r="51" spans="1:26" ht="15.75" hidden="1">
      <c r="A51" s="123"/>
      <c r="B51" s="49" t="s">
        <v>90</v>
      </c>
      <c r="C51" s="23"/>
      <c r="D51" s="23"/>
      <c r="E51" s="23"/>
      <c r="F51" s="23"/>
      <c r="G51" s="23"/>
      <c r="H51" s="23">
        <f t="shared" si="19"/>
        <v>0</v>
      </c>
      <c r="I51" s="23"/>
      <c r="J51" s="23"/>
      <c r="K51" s="23" t="e">
        <f t="shared" si="9"/>
        <v>#DIV/0!</v>
      </c>
      <c r="L51" s="23">
        <f t="shared" si="17"/>
        <v>0</v>
      </c>
      <c r="N51" s="23"/>
      <c r="O51" s="23"/>
      <c r="P51" s="23"/>
      <c r="Q51" s="23"/>
      <c r="R51" s="23"/>
      <c r="S51" s="23"/>
      <c r="T51" s="23"/>
      <c r="U51" s="23"/>
      <c r="V51" s="20" t="e">
        <f>U51/#REF!</f>
        <v>#REF!</v>
      </c>
      <c r="W51" s="23"/>
      <c r="Y51" s="23"/>
      <c r="Z51" s="23"/>
    </row>
    <row r="52" spans="1:26" ht="25.5" hidden="1">
      <c r="A52" s="123"/>
      <c r="B52" s="49" t="s">
        <v>91</v>
      </c>
      <c r="C52" s="23"/>
      <c r="D52" s="23"/>
      <c r="E52" s="23"/>
      <c r="F52" s="23"/>
      <c r="G52" s="23"/>
      <c r="H52" s="23">
        <f t="shared" si="19"/>
        <v>0</v>
      </c>
      <c r="I52" s="23"/>
      <c r="J52" s="23"/>
      <c r="K52" s="23" t="e">
        <f t="shared" si="9"/>
        <v>#DIV/0!</v>
      </c>
      <c r="L52" s="23">
        <f t="shared" si="17"/>
        <v>0</v>
      </c>
      <c r="N52" s="23"/>
      <c r="O52" s="23"/>
      <c r="P52" s="23"/>
      <c r="Q52" s="23"/>
      <c r="R52" s="23"/>
      <c r="S52" s="23"/>
      <c r="T52" s="23"/>
      <c r="U52" s="23"/>
      <c r="V52" s="20" t="e">
        <f>U52/#REF!</f>
        <v>#REF!</v>
      </c>
      <c r="W52" s="23"/>
      <c r="Y52" s="23"/>
      <c r="Z52" s="23"/>
    </row>
    <row r="53" spans="1:26" ht="28.5" customHeight="1" hidden="1">
      <c r="A53" s="123"/>
      <c r="B53" s="49" t="s">
        <v>92</v>
      </c>
      <c r="C53" s="23"/>
      <c r="D53" s="23"/>
      <c r="E53" s="23"/>
      <c r="F53" s="23"/>
      <c r="G53" s="23"/>
      <c r="H53" s="23">
        <f t="shared" si="19"/>
        <v>0</v>
      </c>
      <c r="I53" s="23"/>
      <c r="J53" s="23"/>
      <c r="K53" s="23" t="e">
        <f t="shared" si="9"/>
        <v>#DIV/0!</v>
      </c>
      <c r="L53" s="23">
        <f t="shared" si="17"/>
        <v>0</v>
      </c>
      <c r="N53" s="23"/>
      <c r="O53" s="23"/>
      <c r="P53" s="23"/>
      <c r="Q53" s="23"/>
      <c r="R53" s="23"/>
      <c r="S53" s="23"/>
      <c r="T53" s="23"/>
      <c r="U53" s="23"/>
      <c r="V53" s="20" t="e">
        <f>U53/#REF!</f>
        <v>#REF!</v>
      </c>
      <c r="W53" s="23"/>
      <c r="Y53" s="23"/>
      <c r="Z53" s="23"/>
    </row>
    <row r="54" spans="1:26" ht="25.5" hidden="1">
      <c r="A54" s="123"/>
      <c r="B54" s="49" t="s">
        <v>93</v>
      </c>
      <c r="C54" s="23"/>
      <c r="D54" s="23"/>
      <c r="E54" s="23"/>
      <c r="F54" s="23"/>
      <c r="G54" s="23"/>
      <c r="H54" s="23">
        <f t="shared" si="19"/>
        <v>0</v>
      </c>
      <c r="I54" s="23"/>
      <c r="J54" s="23"/>
      <c r="K54" s="23" t="e">
        <f t="shared" si="9"/>
        <v>#DIV/0!</v>
      </c>
      <c r="L54" s="23">
        <f t="shared" si="17"/>
        <v>0</v>
      </c>
      <c r="N54" s="23"/>
      <c r="O54" s="23"/>
      <c r="P54" s="23"/>
      <c r="Q54" s="23"/>
      <c r="R54" s="23"/>
      <c r="S54" s="23"/>
      <c r="T54" s="23"/>
      <c r="U54" s="23"/>
      <c r="V54" s="20" t="e">
        <f>U54/#REF!</f>
        <v>#REF!</v>
      </c>
      <c r="W54" s="23"/>
      <c r="Y54" s="23"/>
      <c r="Z54" s="23"/>
    </row>
    <row r="55" spans="1:26" ht="25.5" hidden="1">
      <c r="A55" s="123"/>
      <c r="B55" s="49" t="s">
        <v>94</v>
      </c>
      <c r="C55" s="23"/>
      <c r="D55" s="23"/>
      <c r="E55" s="23"/>
      <c r="F55" s="23"/>
      <c r="G55" s="23"/>
      <c r="H55" s="23">
        <f t="shared" si="19"/>
        <v>0</v>
      </c>
      <c r="I55" s="23"/>
      <c r="J55" s="23"/>
      <c r="K55" s="23" t="e">
        <f t="shared" si="9"/>
        <v>#DIV/0!</v>
      </c>
      <c r="L55" s="23">
        <f t="shared" si="17"/>
        <v>0</v>
      </c>
      <c r="N55" s="23"/>
      <c r="O55" s="23"/>
      <c r="P55" s="23"/>
      <c r="Q55" s="23"/>
      <c r="R55" s="23"/>
      <c r="S55" s="23"/>
      <c r="T55" s="23"/>
      <c r="U55" s="23"/>
      <c r="V55" s="20" t="e">
        <f>U55/#REF!</f>
        <v>#REF!</v>
      </c>
      <c r="W55" s="23"/>
      <c r="Y55" s="23"/>
      <c r="Z55" s="23"/>
    </row>
    <row r="56" spans="1:26" ht="25.5" hidden="1">
      <c r="A56" s="123"/>
      <c r="B56" s="49" t="s">
        <v>95</v>
      </c>
      <c r="C56" s="23"/>
      <c r="D56" s="23"/>
      <c r="E56" s="23"/>
      <c r="F56" s="23"/>
      <c r="G56" s="23"/>
      <c r="H56" s="23">
        <f t="shared" si="19"/>
        <v>0</v>
      </c>
      <c r="I56" s="23"/>
      <c r="J56" s="23"/>
      <c r="K56" s="23" t="e">
        <f t="shared" si="9"/>
        <v>#DIV/0!</v>
      </c>
      <c r="L56" s="23">
        <f t="shared" si="17"/>
        <v>0</v>
      </c>
      <c r="N56" s="23"/>
      <c r="O56" s="23"/>
      <c r="P56" s="23"/>
      <c r="Q56" s="23"/>
      <c r="R56" s="23"/>
      <c r="S56" s="23"/>
      <c r="T56" s="23"/>
      <c r="U56" s="23"/>
      <c r="V56" s="20" t="e">
        <f>U56/#REF!</f>
        <v>#REF!</v>
      </c>
      <c r="W56" s="23"/>
      <c r="Y56" s="23"/>
      <c r="Z56" s="23"/>
    </row>
    <row r="57" spans="1:26" ht="25.5" hidden="1">
      <c r="A57" s="124"/>
      <c r="B57" s="49" t="s">
        <v>96</v>
      </c>
      <c r="C57" s="23"/>
      <c r="D57" s="23"/>
      <c r="E57" s="23"/>
      <c r="F57" s="23"/>
      <c r="G57" s="23"/>
      <c r="H57" s="23">
        <f t="shared" si="19"/>
        <v>0</v>
      </c>
      <c r="I57" s="23"/>
      <c r="J57" s="23"/>
      <c r="K57" s="23" t="e">
        <f t="shared" si="9"/>
        <v>#DIV/0!</v>
      </c>
      <c r="L57" s="23">
        <f t="shared" si="17"/>
        <v>0</v>
      </c>
      <c r="N57" s="23"/>
      <c r="O57" s="23"/>
      <c r="P57" s="23"/>
      <c r="Q57" s="23"/>
      <c r="R57" s="23"/>
      <c r="S57" s="23"/>
      <c r="T57" s="23"/>
      <c r="U57" s="23"/>
      <c r="V57" s="20" t="e">
        <f>U57/#REF!</f>
        <v>#REF!</v>
      </c>
      <c r="W57" s="23"/>
      <c r="Y57" s="23"/>
      <c r="Z57" s="23"/>
    </row>
    <row r="58" spans="1:26" ht="33.75" customHeight="1" hidden="1">
      <c r="A58" s="50" t="s">
        <v>97</v>
      </c>
      <c r="B58" s="51" t="s">
        <v>98</v>
      </c>
      <c r="C58" s="35">
        <f aca="true" t="shared" si="20" ref="C58:J58">SUM(C59:C62)</f>
        <v>0</v>
      </c>
      <c r="D58" s="35">
        <f t="shared" si="20"/>
        <v>0</v>
      </c>
      <c r="E58" s="35">
        <f t="shared" si="20"/>
        <v>0</v>
      </c>
      <c r="F58" s="35">
        <f t="shared" si="20"/>
        <v>0</v>
      </c>
      <c r="G58" s="35">
        <f t="shared" si="20"/>
        <v>0</v>
      </c>
      <c r="H58" s="35">
        <f t="shared" si="20"/>
        <v>0</v>
      </c>
      <c r="I58" s="35">
        <f t="shared" si="20"/>
        <v>0</v>
      </c>
      <c r="J58" s="35">
        <f t="shared" si="20"/>
        <v>0</v>
      </c>
      <c r="K58" s="35" t="e">
        <f t="shared" si="9"/>
        <v>#DIV/0!</v>
      </c>
      <c r="L58" s="35">
        <f t="shared" si="17"/>
        <v>0</v>
      </c>
      <c r="N58" s="35">
        <f aca="true" t="shared" si="21" ref="N58:S58">SUM(N59:N62)</f>
        <v>0</v>
      </c>
      <c r="O58" s="35">
        <f t="shared" si="21"/>
        <v>0</v>
      </c>
      <c r="P58" s="35">
        <f t="shared" si="21"/>
        <v>0</v>
      </c>
      <c r="Q58" s="35">
        <f t="shared" si="21"/>
        <v>0</v>
      </c>
      <c r="R58" s="35">
        <f t="shared" si="21"/>
        <v>0</v>
      </c>
      <c r="S58" s="35">
        <f t="shared" si="21"/>
        <v>0</v>
      </c>
      <c r="T58" s="35"/>
      <c r="U58" s="35">
        <f>SUM(U59:U62)</f>
        <v>0</v>
      </c>
      <c r="V58" s="20" t="e">
        <f>U58/#REF!</f>
        <v>#REF!</v>
      </c>
      <c r="W58" s="35">
        <f>SUM(W59:W62)</f>
        <v>0</v>
      </c>
      <c r="Y58" s="35">
        <f>SUM(Y59:Y62)</f>
        <v>0</v>
      </c>
      <c r="Z58" s="35"/>
    </row>
    <row r="59" spans="1:26" ht="25.5" hidden="1">
      <c r="A59" s="44"/>
      <c r="B59" s="49" t="s">
        <v>99</v>
      </c>
      <c r="C59" s="23"/>
      <c r="D59" s="23"/>
      <c r="E59" s="23"/>
      <c r="F59" s="23"/>
      <c r="G59" s="23"/>
      <c r="H59" s="23">
        <f aca="true" t="shared" si="22" ref="H59:H65">E59/3*2+D59</f>
        <v>0</v>
      </c>
      <c r="I59" s="23"/>
      <c r="J59" s="23"/>
      <c r="K59" s="23" t="e">
        <f t="shared" si="9"/>
        <v>#DIV/0!</v>
      </c>
      <c r="L59" s="23">
        <f t="shared" si="17"/>
        <v>0</v>
      </c>
      <c r="N59" s="23"/>
      <c r="O59" s="23"/>
      <c r="P59" s="23"/>
      <c r="Q59" s="23"/>
      <c r="R59" s="23"/>
      <c r="S59" s="23"/>
      <c r="T59" s="23"/>
      <c r="U59" s="23"/>
      <c r="V59" s="20" t="e">
        <f>U59/#REF!</f>
        <v>#REF!</v>
      </c>
      <c r="W59" s="23"/>
      <c r="Y59" s="23"/>
      <c r="Z59" s="23"/>
    </row>
    <row r="60" spans="1:26" ht="15.75" hidden="1">
      <c r="A60" s="44"/>
      <c r="B60" s="49" t="s">
        <v>100</v>
      </c>
      <c r="C60" s="23"/>
      <c r="D60" s="23"/>
      <c r="E60" s="23"/>
      <c r="F60" s="23"/>
      <c r="G60" s="23"/>
      <c r="H60" s="23">
        <f t="shared" si="22"/>
        <v>0</v>
      </c>
      <c r="I60" s="23"/>
      <c r="J60" s="23"/>
      <c r="K60" s="23"/>
      <c r="L60" s="23">
        <f t="shared" si="17"/>
        <v>0</v>
      </c>
      <c r="N60" s="23"/>
      <c r="O60" s="23"/>
      <c r="P60" s="23"/>
      <c r="Q60" s="23"/>
      <c r="R60" s="23"/>
      <c r="S60" s="23"/>
      <c r="T60" s="23"/>
      <c r="U60" s="23"/>
      <c r="V60" s="20" t="e">
        <f>U60/#REF!</f>
        <v>#REF!</v>
      </c>
      <c r="W60" s="23"/>
      <c r="Y60" s="23"/>
      <c r="Z60" s="23"/>
    </row>
    <row r="61" spans="1:26" ht="27" customHeight="1" hidden="1">
      <c r="A61" s="44"/>
      <c r="B61" s="49" t="s">
        <v>101</v>
      </c>
      <c r="C61" s="23"/>
      <c r="D61" s="23"/>
      <c r="E61" s="23"/>
      <c r="F61" s="23"/>
      <c r="G61" s="23"/>
      <c r="H61" s="23">
        <f t="shared" si="22"/>
        <v>0</v>
      </c>
      <c r="I61" s="23"/>
      <c r="J61" s="23"/>
      <c r="K61" s="23" t="e">
        <f>I61/H61%</f>
        <v>#DIV/0!</v>
      </c>
      <c r="L61" s="23">
        <f t="shared" si="17"/>
        <v>0</v>
      </c>
      <c r="N61" s="23"/>
      <c r="O61" s="23"/>
      <c r="P61" s="23"/>
      <c r="Q61" s="23"/>
      <c r="R61" s="23"/>
      <c r="S61" s="23"/>
      <c r="T61" s="23"/>
      <c r="U61" s="23"/>
      <c r="V61" s="20" t="e">
        <f>U61/#REF!</f>
        <v>#REF!</v>
      </c>
      <c r="W61" s="23"/>
      <c r="Y61" s="23"/>
      <c r="Z61" s="23"/>
    </row>
    <row r="62" spans="1:26" ht="15.75" hidden="1">
      <c r="A62" s="44"/>
      <c r="B62" s="49" t="s">
        <v>102</v>
      </c>
      <c r="C62" s="23"/>
      <c r="D62" s="23"/>
      <c r="E62" s="23"/>
      <c r="F62" s="23"/>
      <c r="G62" s="23"/>
      <c r="H62" s="23">
        <f t="shared" si="22"/>
        <v>0</v>
      </c>
      <c r="I62" s="23"/>
      <c r="J62" s="23"/>
      <c r="K62" s="23" t="e">
        <f>I62/H62%</f>
        <v>#DIV/0!</v>
      </c>
      <c r="L62" s="23">
        <f t="shared" si="17"/>
        <v>0</v>
      </c>
      <c r="N62" s="23"/>
      <c r="O62" s="23"/>
      <c r="P62" s="23"/>
      <c r="Q62" s="23"/>
      <c r="R62" s="23"/>
      <c r="S62" s="23"/>
      <c r="T62" s="23"/>
      <c r="U62" s="23"/>
      <c r="V62" s="20" t="e">
        <f>U62/#REF!</f>
        <v>#REF!</v>
      </c>
      <c r="W62" s="23"/>
      <c r="Y62" s="23"/>
      <c r="Z62" s="23"/>
    </row>
    <row r="63" spans="1:26" ht="27" customHeight="1" hidden="1">
      <c r="A63" s="44" t="s">
        <v>103</v>
      </c>
      <c r="B63" s="49" t="s">
        <v>104</v>
      </c>
      <c r="C63" s="23"/>
      <c r="D63" s="23"/>
      <c r="E63" s="23"/>
      <c r="F63" s="23"/>
      <c r="G63" s="23"/>
      <c r="H63" s="23">
        <f t="shared" si="22"/>
        <v>0</v>
      </c>
      <c r="I63" s="23"/>
      <c r="J63" s="23"/>
      <c r="K63" s="23"/>
      <c r="L63" s="23">
        <f t="shared" si="17"/>
        <v>0</v>
      </c>
      <c r="N63" s="23"/>
      <c r="O63" s="23"/>
      <c r="P63" s="23"/>
      <c r="Q63" s="23"/>
      <c r="R63" s="23"/>
      <c r="S63" s="23"/>
      <c r="T63" s="23"/>
      <c r="U63" s="23"/>
      <c r="V63" s="20" t="e">
        <f>U63/#REF!</f>
        <v>#REF!</v>
      </c>
      <c r="W63" s="23"/>
      <c r="Y63" s="23"/>
      <c r="Z63" s="23"/>
    </row>
    <row r="64" spans="1:26" ht="31.5" hidden="1">
      <c r="A64" s="52" t="s">
        <v>105</v>
      </c>
      <c r="B64" s="53" t="s">
        <v>106</v>
      </c>
      <c r="C64" s="23"/>
      <c r="D64" s="23"/>
      <c r="E64" s="23"/>
      <c r="F64" s="23"/>
      <c r="G64" s="23"/>
      <c r="H64" s="23">
        <f t="shared" si="22"/>
        <v>0</v>
      </c>
      <c r="I64" s="23"/>
      <c r="J64" s="23"/>
      <c r="K64" s="23"/>
      <c r="L64" s="23">
        <f t="shared" si="17"/>
        <v>0</v>
      </c>
      <c r="N64" s="23"/>
      <c r="O64" s="23"/>
      <c r="P64" s="23"/>
      <c r="Q64" s="23"/>
      <c r="R64" s="23"/>
      <c r="S64" s="23"/>
      <c r="T64" s="23"/>
      <c r="U64" s="23"/>
      <c r="V64" s="20" t="e">
        <f>U64/#REF!</f>
        <v>#REF!</v>
      </c>
      <c r="W64" s="23"/>
      <c r="Y64" s="23"/>
      <c r="Z64" s="23"/>
    </row>
    <row r="65" spans="1:26" ht="15.75" hidden="1">
      <c r="A65" s="54" t="s">
        <v>107</v>
      </c>
      <c r="B65" s="53" t="s">
        <v>108</v>
      </c>
      <c r="C65" s="23"/>
      <c r="D65" s="23"/>
      <c r="E65" s="23"/>
      <c r="F65" s="23"/>
      <c r="G65" s="23"/>
      <c r="H65" s="23">
        <f t="shared" si="22"/>
        <v>0</v>
      </c>
      <c r="I65" s="23"/>
      <c r="J65" s="23"/>
      <c r="K65" s="23"/>
      <c r="L65" s="23">
        <f t="shared" si="17"/>
        <v>0</v>
      </c>
      <c r="N65" s="23"/>
      <c r="O65" s="23"/>
      <c r="P65" s="23"/>
      <c r="Q65" s="23"/>
      <c r="R65" s="23"/>
      <c r="S65" s="23"/>
      <c r="T65" s="23"/>
      <c r="U65" s="23"/>
      <c r="V65" s="20" t="e">
        <f>U65/#REF!</f>
        <v>#REF!</v>
      </c>
      <c r="W65" s="23"/>
      <c r="Y65" s="23"/>
      <c r="Z65" s="23"/>
    </row>
    <row r="66" spans="1:26" ht="15.75">
      <c r="A66" s="125" t="s">
        <v>110</v>
      </c>
      <c r="B66" s="126"/>
      <c r="C66" s="126"/>
      <c r="D66" s="126"/>
      <c r="E66" s="126"/>
      <c r="F66" s="126"/>
      <c r="G66" s="127"/>
      <c r="K66" s="23"/>
      <c r="L66" s="23">
        <f t="shared" si="17"/>
        <v>0</v>
      </c>
      <c r="N66">
        <v>1533600</v>
      </c>
      <c r="O66" t="s">
        <v>2</v>
      </c>
      <c r="T66">
        <v>1533600</v>
      </c>
      <c r="V66" s="57"/>
      <c r="Y66" t="s">
        <v>2</v>
      </c>
      <c r="Z66">
        <v>1533600</v>
      </c>
    </row>
    <row r="67" spans="1:26" s="59" customFormat="1" ht="31.5">
      <c r="A67" s="58" t="s">
        <v>111</v>
      </c>
      <c r="B67" s="53" t="s">
        <v>80</v>
      </c>
      <c r="C67" s="35">
        <f aca="true" t="shared" si="23" ref="C67:J67">C68+C69</f>
        <v>19991</v>
      </c>
      <c r="D67" s="35">
        <f t="shared" si="23"/>
        <v>3478</v>
      </c>
      <c r="E67" s="35">
        <f t="shared" si="23"/>
        <v>5297</v>
      </c>
      <c r="F67" s="35">
        <f t="shared" si="23"/>
        <v>5656</v>
      </c>
      <c r="G67" s="35">
        <f t="shared" si="23"/>
        <v>5560</v>
      </c>
      <c r="H67" s="35">
        <f t="shared" si="23"/>
        <v>10660.333333333334</v>
      </c>
      <c r="I67" s="35">
        <f t="shared" si="23"/>
        <v>10039</v>
      </c>
      <c r="J67" s="35">
        <f t="shared" si="23"/>
        <v>30030</v>
      </c>
      <c r="K67" s="35">
        <f>I67/H67%</f>
        <v>94.17153935148994</v>
      </c>
      <c r="L67" s="35">
        <f t="shared" si="17"/>
        <v>-621.3333333333339</v>
      </c>
      <c r="N67" s="35">
        <v>1171000</v>
      </c>
      <c r="O67" s="35" t="s">
        <v>2</v>
      </c>
      <c r="P67" s="35">
        <f>P68+P69</f>
        <v>3478</v>
      </c>
      <c r="Q67" s="35">
        <f>Q68+Q69</f>
        <v>6697</v>
      </c>
      <c r="R67" s="35">
        <f>R68+R69</f>
        <v>9956</v>
      </c>
      <c r="S67" s="35">
        <f>S68+S69</f>
        <v>9899</v>
      </c>
      <c r="T67" s="35">
        <v>1171000</v>
      </c>
      <c r="U67" s="35">
        <f>U68+U69</f>
        <v>0</v>
      </c>
      <c r="V67" s="36" t="e">
        <f>U67/#REF!</f>
        <v>#REF!</v>
      </c>
      <c r="W67" s="35" t="e">
        <f>W68+W69</f>
        <v>#REF!</v>
      </c>
      <c r="Y67" s="35" t="s">
        <v>2</v>
      </c>
      <c r="Z67" s="35">
        <v>1171000</v>
      </c>
    </row>
    <row r="68" spans="1:26" ht="25.5">
      <c r="A68" s="60" t="s">
        <v>244</v>
      </c>
      <c r="B68" s="61" t="s">
        <v>112</v>
      </c>
      <c r="C68" s="62">
        <v>14143</v>
      </c>
      <c r="D68" s="62">
        <v>2461</v>
      </c>
      <c r="E68" s="62">
        <v>3748</v>
      </c>
      <c r="F68" s="62">
        <v>4002</v>
      </c>
      <c r="G68" s="62">
        <v>3932</v>
      </c>
      <c r="H68" s="23">
        <f>E68+D68+F68/3</f>
        <v>7543</v>
      </c>
      <c r="I68" s="62">
        <v>10039</v>
      </c>
      <c r="J68" s="62">
        <f>C68+I68</f>
        <v>24182</v>
      </c>
      <c r="K68" s="23">
        <f>I68/H68%</f>
        <v>133.0902823810155</v>
      </c>
      <c r="L68" s="23">
        <f t="shared" si="17"/>
        <v>2496</v>
      </c>
      <c r="N68" s="23">
        <v>1171000</v>
      </c>
      <c r="O68" s="23">
        <v>0</v>
      </c>
      <c r="P68" s="23">
        <v>2461</v>
      </c>
      <c r="Q68" s="23">
        <v>5148</v>
      </c>
      <c r="R68" s="23">
        <v>8302</v>
      </c>
      <c r="S68" s="23">
        <v>8271</v>
      </c>
      <c r="T68" s="23">
        <v>1171000</v>
      </c>
      <c r="U68" s="23"/>
      <c r="V68" s="24" t="e">
        <f>U68/#REF!</f>
        <v>#REF!</v>
      </c>
      <c r="W68" s="23" t="e">
        <f>U68-#REF!</f>
        <v>#REF!</v>
      </c>
      <c r="Y68" s="23">
        <v>0</v>
      </c>
      <c r="Z68" s="23">
        <v>1171000</v>
      </c>
    </row>
    <row r="69" spans="1:26" ht="25.5">
      <c r="A69" s="60" t="s">
        <v>245</v>
      </c>
      <c r="B69" s="61" t="s">
        <v>113</v>
      </c>
      <c r="C69" s="62">
        <v>5848</v>
      </c>
      <c r="D69" s="62">
        <v>1017</v>
      </c>
      <c r="E69" s="62">
        <v>1549</v>
      </c>
      <c r="F69" s="62">
        <v>1654</v>
      </c>
      <c r="G69" s="62">
        <v>1628</v>
      </c>
      <c r="H69" s="23">
        <f>E69+D69+F69/3</f>
        <v>3117.3333333333335</v>
      </c>
      <c r="I69" s="62"/>
      <c r="J69" s="62">
        <f>C69+I69</f>
        <v>5848</v>
      </c>
      <c r="K69" s="23">
        <f>I69/H69%</f>
        <v>0</v>
      </c>
      <c r="L69" s="23">
        <f t="shared" si="17"/>
        <v>-3117.3333333333335</v>
      </c>
      <c r="N69" s="62">
        <v>0</v>
      </c>
      <c r="O69" s="62">
        <v>0</v>
      </c>
      <c r="P69" s="62">
        <v>1017</v>
      </c>
      <c r="Q69" s="62">
        <v>1549</v>
      </c>
      <c r="R69" s="62">
        <v>1654</v>
      </c>
      <c r="S69" s="62">
        <v>1628</v>
      </c>
      <c r="T69" s="62">
        <v>0</v>
      </c>
      <c r="U69" s="62"/>
      <c r="V69" s="24" t="e">
        <f>U69/#REF!</f>
        <v>#REF!</v>
      </c>
      <c r="W69" s="23" t="e">
        <f>U69-#REF!</f>
        <v>#REF!</v>
      </c>
      <c r="Y69" s="62">
        <v>0</v>
      </c>
      <c r="Z69" s="62">
        <v>0</v>
      </c>
    </row>
    <row r="70" spans="1:26" s="59" customFormat="1" ht="31.5">
      <c r="A70" s="58" t="s">
        <v>114</v>
      </c>
      <c r="B70" s="53" t="s">
        <v>115</v>
      </c>
      <c r="C70" s="35">
        <f aca="true" t="shared" si="24" ref="C70:J70">SUM(C71:C73)</f>
        <v>25559</v>
      </c>
      <c r="D70" s="35">
        <f t="shared" si="24"/>
        <v>4958</v>
      </c>
      <c r="E70" s="35">
        <f t="shared" si="24"/>
        <v>6952</v>
      </c>
      <c r="F70" s="35">
        <f t="shared" si="24"/>
        <v>6620</v>
      </c>
      <c r="G70" s="35">
        <f t="shared" si="24"/>
        <v>7029</v>
      </c>
      <c r="H70" s="35">
        <f t="shared" si="24"/>
        <v>14116.666666666666</v>
      </c>
      <c r="I70" s="35">
        <f t="shared" si="24"/>
        <v>851</v>
      </c>
      <c r="J70" s="35">
        <f t="shared" si="24"/>
        <v>26410</v>
      </c>
      <c r="K70" s="35">
        <f>I70/H70%</f>
        <v>6.028335301062574</v>
      </c>
      <c r="L70" s="35">
        <f t="shared" si="17"/>
        <v>-13265.666666666666</v>
      </c>
      <c r="N70" s="35">
        <v>32600</v>
      </c>
      <c r="O70" s="35" t="s">
        <v>2</v>
      </c>
      <c r="P70" s="35">
        <f>SUM(P71:P73)</f>
        <v>4958</v>
      </c>
      <c r="Q70" s="35">
        <f>SUM(Q71:Q73)</f>
        <v>6952</v>
      </c>
      <c r="R70" s="35">
        <f>SUM(R71:R73)</f>
        <v>7240.7</v>
      </c>
      <c r="S70" s="35">
        <f>SUM(S71:S73)</f>
        <v>7259.3</v>
      </c>
      <c r="T70" s="35">
        <v>32600</v>
      </c>
      <c r="U70" s="35">
        <f>SUM(U71:U73)</f>
        <v>0</v>
      </c>
      <c r="V70" s="36" t="e">
        <f>U70/#REF!</f>
        <v>#REF!</v>
      </c>
      <c r="W70" s="35" t="e">
        <f>SUM(W71:W73)</f>
        <v>#REF!</v>
      </c>
      <c r="Y70" s="35" t="s">
        <v>2</v>
      </c>
      <c r="Z70" s="35">
        <v>32600</v>
      </c>
    </row>
    <row r="71" spans="1:26" ht="51">
      <c r="A71" s="60" t="s">
        <v>246</v>
      </c>
      <c r="B71" s="61" t="s">
        <v>116</v>
      </c>
      <c r="C71" s="62"/>
      <c r="D71" s="62"/>
      <c r="E71" s="62"/>
      <c r="F71" s="62"/>
      <c r="G71" s="62"/>
      <c r="H71" s="63">
        <f>E71/3*2+D71</f>
        <v>0</v>
      </c>
      <c r="I71" s="62">
        <v>780.8</v>
      </c>
      <c r="J71" s="62">
        <f>C71+I71</f>
        <v>780.8</v>
      </c>
      <c r="K71" s="23" t="e">
        <f>I71/H71%</f>
        <v>#DIV/0!</v>
      </c>
      <c r="L71" s="23">
        <f t="shared" si="17"/>
        <v>780.8</v>
      </c>
      <c r="N71" s="23">
        <v>31800</v>
      </c>
      <c r="O71" s="23" t="s">
        <v>2</v>
      </c>
      <c r="P71" s="23"/>
      <c r="Q71" s="23"/>
      <c r="R71" s="23">
        <v>585.6</v>
      </c>
      <c r="S71" s="23">
        <v>195.2</v>
      </c>
      <c r="T71" s="23">
        <v>31800</v>
      </c>
      <c r="U71" s="23"/>
      <c r="V71" s="24" t="e">
        <f>U71/#REF!</f>
        <v>#REF!</v>
      </c>
      <c r="W71" s="23" t="e">
        <f>U71-#REF!</f>
        <v>#REF!</v>
      </c>
      <c r="Y71" s="23" t="s">
        <v>2</v>
      </c>
      <c r="Z71" s="23">
        <v>31800</v>
      </c>
    </row>
    <row r="72" spans="1:26" ht="25.5">
      <c r="A72" s="60" t="s">
        <v>263</v>
      </c>
      <c r="B72" s="61" t="s">
        <v>117</v>
      </c>
      <c r="C72" s="62"/>
      <c r="D72" s="62"/>
      <c r="E72" s="62"/>
      <c r="F72" s="62"/>
      <c r="G72" s="62"/>
      <c r="H72" s="63"/>
      <c r="I72" s="62">
        <v>70.2</v>
      </c>
      <c r="J72" s="62">
        <f>C72+I72</f>
        <v>70.2</v>
      </c>
      <c r="K72" s="23"/>
      <c r="L72" s="23"/>
      <c r="N72" s="62">
        <v>800</v>
      </c>
      <c r="O72" s="62" t="s">
        <v>2</v>
      </c>
      <c r="P72" s="62"/>
      <c r="Q72" s="62"/>
      <c r="R72" s="62">
        <v>35.1</v>
      </c>
      <c r="S72" s="62">
        <v>35.1</v>
      </c>
      <c r="T72" s="62">
        <v>800</v>
      </c>
      <c r="U72" s="62"/>
      <c r="V72" s="24" t="e">
        <f>U72/#REF!</f>
        <v>#REF!</v>
      </c>
      <c r="W72" s="23" t="e">
        <f>U72-#REF!</f>
        <v>#REF!</v>
      </c>
      <c r="Y72" s="62" t="s">
        <v>2</v>
      </c>
      <c r="Z72" s="62">
        <v>800</v>
      </c>
    </row>
    <row r="73" spans="1:26" ht="25.5" hidden="1">
      <c r="A73" s="60" t="s">
        <v>118</v>
      </c>
      <c r="B73" s="61" t="s">
        <v>119</v>
      </c>
      <c r="C73" s="62">
        <v>25559</v>
      </c>
      <c r="D73" s="62">
        <v>4958</v>
      </c>
      <c r="E73" s="62">
        <v>6952</v>
      </c>
      <c r="F73" s="62">
        <v>6620</v>
      </c>
      <c r="G73" s="62">
        <v>7029</v>
      </c>
      <c r="H73" s="23">
        <f>E73+D73+F73/3</f>
        <v>14116.666666666666</v>
      </c>
      <c r="I73" s="62"/>
      <c r="J73" s="62">
        <f>C73+I73</f>
        <v>25559</v>
      </c>
      <c r="K73" s="23">
        <f>I73/H73%</f>
        <v>0</v>
      </c>
      <c r="L73" s="23">
        <f>I73-H73</f>
        <v>-14116.666666666666</v>
      </c>
      <c r="N73" s="62"/>
      <c r="O73" s="62"/>
      <c r="P73" s="62">
        <v>4958</v>
      </c>
      <c r="Q73" s="62">
        <v>6952</v>
      </c>
      <c r="R73" s="62">
        <v>6620</v>
      </c>
      <c r="S73" s="62">
        <v>7029</v>
      </c>
      <c r="T73" s="62"/>
      <c r="U73" s="62"/>
      <c r="V73" s="24" t="e">
        <f>U73/#REF!</f>
        <v>#REF!</v>
      </c>
      <c r="W73" s="23" t="e">
        <f>U73-#REF!</f>
        <v>#REF!</v>
      </c>
      <c r="Y73" s="62"/>
      <c r="Z73" s="62"/>
    </row>
    <row r="74" spans="1:26" s="59" customFormat="1" ht="63" hidden="1">
      <c r="A74" s="58" t="s">
        <v>120</v>
      </c>
      <c r="B74" s="53" t="s">
        <v>121</v>
      </c>
      <c r="C74" s="35">
        <f aca="true" t="shared" si="25" ref="C74:J74">C75</f>
        <v>81.7</v>
      </c>
      <c r="D74" s="35">
        <f t="shared" si="25"/>
        <v>81.7</v>
      </c>
      <c r="E74" s="35">
        <f t="shared" si="25"/>
        <v>0</v>
      </c>
      <c r="F74" s="35">
        <f t="shared" si="25"/>
        <v>0</v>
      </c>
      <c r="G74" s="35">
        <f t="shared" si="25"/>
        <v>0</v>
      </c>
      <c r="H74" s="35">
        <f t="shared" si="25"/>
        <v>81.7</v>
      </c>
      <c r="I74" s="35">
        <f t="shared" si="25"/>
        <v>0</v>
      </c>
      <c r="J74" s="35">
        <f t="shared" si="25"/>
        <v>81.7</v>
      </c>
      <c r="K74" s="35">
        <f>I74/H74%</f>
        <v>0</v>
      </c>
      <c r="L74" s="35">
        <f>I74-H74</f>
        <v>-81.7</v>
      </c>
      <c r="N74" s="35">
        <f aca="true" t="shared" si="26" ref="N74:S74">N75</f>
        <v>0</v>
      </c>
      <c r="O74" s="35">
        <f t="shared" si="26"/>
        <v>0</v>
      </c>
      <c r="P74" s="35">
        <f t="shared" si="26"/>
        <v>81.7</v>
      </c>
      <c r="Q74" s="35">
        <f t="shared" si="26"/>
        <v>0</v>
      </c>
      <c r="R74" s="35">
        <f t="shared" si="26"/>
        <v>0</v>
      </c>
      <c r="S74" s="35">
        <f t="shared" si="26"/>
        <v>0</v>
      </c>
      <c r="T74" s="35"/>
      <c r="U74" s="35">
        <f>U75</f>
        <v>0</v>
      </c>
      <c r="V74" s="36" t="e">
        <f>U74/#REF!</f>
        <v>#REF!</v>
      </c>
      <c r="W74" s="35" t="e">
        <f>W75</f>
        <v>#REF!</v>
      </c>
      <c r="Y74" s="35">
        <f>Y75</f>
        <v>0</v>
      </c>
      <c r="Z74" s="35"/>
    </row>
    <row r="75" spans="1:26" ht="25.5" hidden="1">
      <c r="A75" s="60" t="s">
        <v>122</v>
      </c>
      <c r="B75" s="61" t="s">
        <v>123</v>
      </c>
      <c r="C75" s="62">
        <v>81.7</v>
      </c>
      <c r="D75" s="62">
        <v>81.7</v>
      </c>
      <c r="E75" s="62"/>
      <c r="F75" s="62"/>
      <c r="G75" s="62"/>
      <c r="H75" s="23">
        <f>E75+D75+F75/3</f>
        <v>81.7</v>
      </c>
      <c r="I75" s="62"/>
      <c r="J75" s="62">
        <f>C75+I75</f>
        <v>81.7</v>
      </c>
      <c r="K75" s="23">
        <f>I75/H75%</f>
        <v>0</v>
      </c>
      <c r="L75" s="23">
        <f>I75-H75</f>
        <v>-81.7</v>
      </c>
      <c r="N75" s="62"/>
      <c r="O75" s="62"/>
      <c r="P75" s="62">
        <v>81.7</v>
      </c>
      <c r="Q75" s="62"/>
      <c r="R75" s="62"/>
      <c r="S75" s="62"/>
      <c r="T75" s="62"/>
      <c r="U75" s="62"/>
      <c r="V75" s="24" t="e">
        <f>U75/#REF!</f>
        <v>#REF!</v>
      </c>
      <c r="W75" s="23" t="e">
        <f>U75-#REF!</f>
        <v>#REF!</v>
      </c>
      <c r="Y75" s="62"/>
      <c r="Z75" s="62"/>
    </row>
    <row r="76" spans="1:26" ht="15.75">
      <c r="A76" s="98" t="s">
        <v>264</v>
      </c>
      <c r="B76" s="99"/>
      <c r="C76" s="62"/>
      <c r="D76" s="62"/>
      <c r="E76" s="62"/>
      <c r="F76" s="62"/>
      <c r="G76" s="62"/>
      <c r="H76" s="23"/>
      <c r="I76" s="62"/>
      <c r="J76" s="62"/>
      <c r="K76" s="23"/>
      <c r="L76" s="23"/>
      <c r="N76" s="62"/>
      <c r="O76" s="62">
        <v>30000</v>
      </c>
      <c r="P76" s="62"/>
      <c r="Q76" s="62"/>
      <c r="R76" s="62"/>
      <c r="S76" s="62"/>
      <c r="T76" s="62">
        <v>30000</v>
      </c>
      <c r="U76" s="62"/>
      <c r="V76" s="24"/>
      <c r="W76" s="23"/>
      <c r="Y76" s="62">
        <v>0</v>
      </c>
      <c r="Z76" s="62">
        <v>30000</v>
      </c>
    </row>
    <row r="77" spans="1:26" ht="25.5">
      <c r="A77" s="98" t="s">
        <v>247</v>
      </c>
      <c r="B77" s="99" t="s">
        <v>242</v>
      </c>
      <c r="C77" s="62"/>
      <c r="D77" s="62"/>
      <c r="E77" s="62"/>
      <c r="F77" s="62"/>
      <c r="G77" s="62"/>
      <c r="H77" s="23"/>
      <c r="I77" s="62"/>
      <c r="J77" s="62"/>
      <c r="K77" s="23"/>
      <c r="L77" s="23"/>
      <c r="N77" s="62">
        <v>330000</v>
      </c>
      <c r="O77" s="62" t="s">
        <v>2</v>
      </c>
      <c r="P77" s="62"/>
      <c r="Q77" s="62"/>
      <c r="R77" s="62"/>
      <c r="S77" s="62"/>
      <c r="T77" s="62">
        <v>330000</v>
      </c>
      <c r="U77" s="62"/>
      <c r="V77" s="24"/>
      <c r="W77" s="23"/>
      <c r="Y77" s="62" t="s">
        <v>2</v>
      </c>
      <c r="Z77" s="62">
        <v>330000</v>
      </c>
    </row>
    <row r="78" spans="1:26" ht="15.75">
      <c r="A78" s="55" t="s">
        <v>109</v>
      </c>
      <c r="B78" s="64" t="s">
        <v>124</v>
      </c>
      <c r="C78" s="41" t="e">
        <f>#REF!+#REF!</f>
        <v>#REF!</v>
      </c>
      <c r="D78" s="41" t="e">
        <f>#REF!+#REF!</f>
        <v>#REF!</v>
      </c>
      <c r="E78" s="41" t="e">
        <f>#REF!+#REF!</f>
        <v>#REF!</v>
      </c>
      <c r="F78" s="41" t="e">
        <f>#REF!+#REF!</f>
        <v>#REF!</v>
      </c>
      <c r="G78" s="41" t="e">
        <f>#REF!+#REF!</f>
        <v>#REF!</v>
      </c>
      <c r="H78" s="41" t="e">
        <f>#REF!+#REF!</f>
        <v>#REF!</v>
      </c>
      <c r="I78" s="41" t="e">
        <f>#REF!+#REF!</f>
        <v>#REF!</v>
      </c>
      <c r="J78" s="41" t="e">
        <f>#REF!+#REF!</f>
        <v>#REF!</v>
      </c>
      <c r="K78" s="41" t="e">
        <f>I78/H78%</f>
        <v>#REF!</v>
      </c>
      <c r="L78" s="41" t="e">
        <f>I78-H78</f>
        <v>#REF!</v>
      </c>
      <c r="N78" s="41">
        <v>2768500</v>
      </c>
      <c r="O78" s="41">
        <v>30000</v>
      </c>
      <c r="P78" s="41" t="e">
        <f>#REF!+#REF!</f>
        <v>#REF!</v>
      </c>
      <c r="Q78" s="41" t="e">
        <f>#REF!+#REF!</f>
        <v>#REF!</v>
      </c>
      <c r="R78" s="41" t="e">
        <f>#REF!+#REF!</f>
        <v>#REF!</v>
      </c>
      <c r="S78" s="41" t="e">
        <f>#REF!+#REF!</f>
        <v>#REF!</v>
      </c>
      <c r="T78" s="41">
        <v>2798500</v>
      </c>
      <c r="U78" s="41" t="e">
        <f>#REF!+#REF!</f>
        <v>#REF!</v>
      </c>
      <c r="V78" s="56" t="e">
        <f>U78/#REF!</f>
        <v>#REF!</v>
      </c>
      <c r="W78" s="41" t="e">
        <f>#REF!+#REF!</f>
        <v>#REF!</v>
      </c>
      <c r="Y78" s="41">
        <v>0</v>
      </c>
      <c r="Z78" s="41">
        <v>2798500</v>
      </c>
    </row>
    <row r="79" spans="1:26" ht="15.75" hidden="1">
      <c r="A79" s="65"/>
      <c r="B79" s="64"/>
      <c r="C79" s="66"/>
      <c r="D79" s="66"/>
      <c r="E79" s="66"/>
      <c r="F79" s="66"/>
      <c r="G79" s="66"/>
      <c r="H79" s="67"/>
      <c r="I79" s="67"/>
      <c r="J79" s="67"/>
      <c r="K79" s="68"/>
      <c r="L79" s="68"/>
      <c r="N79" s="67"/>
      <c r="O79" s="67"/>
      <c r="P79" s="67"/>
      <c r="Q79" s="67"/>
      <c r="R79" s="67"/>
      <c r="S79" s="67"/>
      <c r="T79" s="67"/>
      <c r="U79" s="67"/>
      <c r="V79" s="69"/>
      <c r="W79" s="67"/>
      <c r="Y79" s="67"/>
      <c r="Z79" s="67"/>
    </row>
    <row r="80" spans="1:22" ht="16.5" customHeight="1">
      <c r="A80" s="115" t="s">
        <v>125</v>
      </c>
      <c r="B80" s="116"/>
      <c r="C80" s="116"/>
      <c r="D80" s="116"/>
      <c r="E80" s="116"/>
      <c r="F80" s="117"/>
      <c r="G80" s="117"/>
      <c r="V80" s="70"/>
    </row>
    <row r="81" spans="1:26" ht="18" customHeight="1">
      <c r="A81" s="71" t="s">
        <v>126</v>
      </c>
      <c r="B81" s="72" t="s">
        <v>127</v>
      </c>
      <c r="C81" s="34">
        <f aca="true" t="shared" si="27" ref="C81:J81">SUM(C82:C90)</f>
        <v>16161.7</v>
      </c>
      <c r="D81" s="34">
        <f t="shared" si="27"/>
        <v>3051.2</v>
      </c>
      <c r="E81" s="34">
        <f t="shared" si="27"/>
        <v>4743.1</v>
      </c>
      <c r="F81" s="34">
        <f t="shared" si="27"/>
        <v>3437.2000000000003</v>
      </c>
      <c r="G81" s="34">
        <f t="shared" si="27"/>
        <v>4930.199999999999</v>
      </c>
      <c r="H81" s="34">
        <f t="shared" si="27"/>
        <v>8940.033333333333</v>
      </c>
      <c r="I81" s="34">
        <f t="shared" si="27"/>
        <v>10010.2</v>
      </c>
      <c r="J81" s="34">
        <f t="shared" si="27"/>
        <v>26171.9</v>
      </c>
      <c r="K81" s="35">
        <f aca="true" t="shared" si="28" ref="K81:K95">I81/H81%</f>
        <v>111.97049973713747</v>
      </c>
      <c r="L81" s="35">
        <f aca="true" t="shared" si="29" ref="L81:L128">I81-H81</f>
        <v>1070.1666666666679</v>
      </c>
      <c r="N81" s="34">
        <v>1785000</v>
      </c>
      <c r="O81" s="34">
        <v>169774</v>
      </c>
      <c r="P81" s="34">
        <f>SUM(P82:P90)</f>
        <v>3051.2</v>
      </c>
      <c r="Q81" s="34">
        <f>SUM(Q82:Q90)</f>
        <v>6143.1</v>
      </c>
      <c r="R81" s="34">
        <f>SUM(R82:R90)</f>
        <v>7673.3</v>
      </c>
      <c r="S81" s="34">
        <f>SUM(S82:S90)</f>
        <v>9304.3</v>
      </c>
      <c r="T81" s="34">
        <v>1924774</v>
      </c>
      <c r="U81" s="34">
        <f>SUM(U82:U90)</f>
        <v>0</v>
      </c>
      <c r="V81" s="36" t="e">
        <f>U81/#REF!</f>
        <v>#REF!</v>
      </c>
      <c r="W81" s="34" t="e">
        <f>SUM(W82:W90)</f>
        <v>#REF!</v>
      </c>
      <c r="Y81" s="34" t="s">
        <v>2</v>
      </c>
      <c r="Z81" s="34">
        <v>1924774</v>
      </c>
    </row>
    <row r="82" spans="1:26" ht="31.5" customHeight="1">
      <c r="A82" s="73" t="s">
        <v>128</v>
      </c>
      <c r="B82" s="74" t="s">
        <v>129</v>
      </c>
      <c r="C82" s="23">
        <v>2730</v>
      </c>
      <c r="D82" s="23">
        <v>504</v>
      </c>
      <c r="E82" s="23">
        <v>808</v>
      </c>
      <c r="F82" s="23">
        <v>582</v>
      </c>
      <c r="G82" s="23">
        <v>836</v>
      </c>
      <c r="H82" s="23">
        <f aca="true" t="shared" si="30" ref="H82:H90">E82+D82+F82/3</f>
        <v>1506</v>
      </c>
      <c r="I82" s="23"/>
      <c r="J82" s="62">
        <f aca="true" t="shared" si="31" ref="J82:J90">C82+I82</f>
        <v>2730</v>
      </c>
      <c r="K82" s="23">
        <f t="shared" si="28"/>
        <v>0</v>
      </c>
      <c r="L82" s="23">
        <f t="shared" si="29"/>
        <v>-1506</v>
      </c>
      <c r="N82" s="23">
        <v>634100</v>
      </c>
      <c r="O82" s="23" t="s">
        <v>2</v>
      </c>
      <c r="P82" s="23">
        <v>504</v>
      </c>
      <c r="Q82" s="23">
        <v>808</v>
      </c>
      <c r="R82" s="23">
        <v>582</v>
      </c>
      <c r="S82" s="23">
        <v>836</v>
      </c>
      <c r="T82" s="23">
        <v>634100</v>
      </c>
      <c r="U82" s="23"/>
      <c r="V82" s="24" t="e">
        <f>U82/#REF!</f>
        <v>#REF!</v>
      </c>
      <c r="W82" s="23" t="e">
        <f>U82-#REF!</f>
        <v>#REF!</v>
      </c>
      <c r="Y82" s="23" t="s">
        <v>2</v>
      </c>
      <c r="Z82" s="23">
        <v>634100</v>
      </c>
    </row>
    <row r="83" spans="1:26" ht="51" customHeight="1" hidden="1">
      <c r="A83" s="73" t="s">
        <v>130</v>
      </c>
      <c r="B83" s="74" t="s">
        <v>131</v>
      </c>
      <c r="C83" s="23">
        <v>154</v>
      </c>
      <c r="D83" s="23">
        <v>29.1</v>
      </c>
      <c r="E83" s="23">
        <v>34.9</v>
      </c>
      <c r="F83" s="23">
        <v>39.1</v>
      </c>
      <c r="G83" s="23">
        <v>50.9</v>
      </c>
      <c r="H83" s="23">
        <f t="shared" si="30"/>
        <v>77.03333333333333</v>
      </c>
      <c r="I83" s="23"/>
      <c r="J83" s="62">
        <f t="shared" si="31"/>
        <v>154</v>
      </c>
      <c r="K83" s="23">
        <f t="shared" si="28"/>
        <v>0</v>
      </c>
      <c r="L83" s="23">
        <f t="shared" si="29"/>
        <v>-77.03333333333333</v>
      </c>
      <c r="N83" s="23"/>
      <c r="O83" s="23"/>
      <c r="P83" s="23">
        <v>29.1</v>
      </c>
      <c r="Q83" s="23">
        <v>34.9</v>
      </c>
      <c r="R83" s="23">
        <v>39.1</v>
      </c>
      <c r="S83" s="23">
        <v>50.9</v>
      </c>
      <c r="T83" s="23"/>
      <c r="U83" s="23"/>
      <c r="V83" s="24" t="e">
        <f>U83/#REF!</f>
        <v>#REF!</v>
      </c>
      <c r="W83" s="23" t="e">
        <f>U83-#REF!</f>
        <v>#REF!</v>
      </c>
      <c r="Y83" s="23"/>
      <c r="Z83" s="23"/>
    </row>
    <row r="84" spans="1:26" ht="78.75">
      <c r="A84" s="73" t="s">
        <v>132</v>
      </c>
      <c r="B84" s="74" t="s">
        <v>133</v>
      </c>
      <c r="C84" s="23">
        <v>12956</v>
      </c>
      <c r="D84" s="23">
        <v>2391.7</v>
      </c>
      <c r="E84" s="23">
        <v>3833.3</v>
      </c>
      <c r="F84" s="23">
        <v>2762.3</v>
      </c>
      <c r="G84" s="23">
        <v>3968.7</v>
      </c>
      <c r="H84" s="23">
        <f t="shared" si="30"/>
        <v>7145.766666666666</v>
      </c>
      <c r="I84" s="23">
        <v>10010.2</v>
      </c>
      <c r="J84" s="62">
        <f t="shared" si="31"/>
        <v>22966.2</v>
      </c>
      <c r="K84" s="23">
        <f t="shared" si="28"/>
        <v>140.0857384092213</v>
      </c>
      <c r="L84" s="23">
        <f t="shared" si="29"/>
        <v>2864.4333333333343</v>
      </c>
      <c r="M84" s="75" t="s">
        <v>134</v>
      </c>
      <c r="N84" s="62">
        <v>1150900</v>
      </c>
      <c r="O84" s="76">
        <v>139774</v>
      </c>
      <c r="P84" s="23">
        <v>2391.7</v>
      </c>
      <c r="Q84" s="23">
        <v>5233.3</v>
      </c>
      <c r="R84" s="23">
        <v>6998.4</v>
      </c>
      <c r="S84" s="23">
        <v>8342.8</v>
      </c>
      <c r="T84" s="23">
        <v>1290674</v>
      </c>
      <c r="U84" s="23"/>
      <c r="V84" s="24" t="e">
        <f>U84/#REF!</f>
        <v>#REF!</v>
      </c>
      <c r="W84" s="23" t="e">
        <f>U84-#REF!</f>
        <v>#REF!</v>
      </c>
      <c r="X84" s="77" t="s">
        <v>135</v>
      </c>
      <c r="Y84" s="76" t="s">
        <v>2</v>
      </c>
      <c r="Z84" s="23">
        <v>1290674</v>
      </c>
    </row>
    <row r="85" spans="1:26" ht="31.5" hidden="1">
      <c r="A85" s="73" t="s">
        <v>136</v>
      </c>
      <c r="B85" s="74" t="s">
        <v>137</v>
      </c>
      <c r="C85" s="23"/>
      <c r="D85" s="23"/>
      <c r="E85" s="23"/>
      <c r="F85" s="23"/>
      <c r="G85" s="23"/>
      <c r="H85" s="23">
        <f t="shared" si="30"/>
        <v>0</v>
      </c>
      <c r="I85" s="23"/>
      <c r="J85" s="62">
        <f t="shared" si="31"/>
        <v>0</v>
      </c>
      <c r="K85" s="23" t="e">
        <f t="shared" si="28"/>
        <v>#DIV/0!</v>
      </c>
      <c r="L85" s="23">
        <f t="shared" si="29"/>
        <v>0</v>
      </c>
      <c r="N85" s="62"/>
      <c r="O85" s="23"/>
      <c r="P85" s="23"/>
      <c r="Q85" s="23"/>
      <c r="R85" s="23"/>
      <c r="S85" s="23"/>
      <c r="T85" s="23"/>
      <c r="U85" s="23"/>
      <c r="V85" s="24" t="e">
        <f>U85/#REF!</f>
        <v>#REF!</v>
      </c>
      <c r="W85" s="23" t="e">
        <f>U85-#REF!</f>
        <v>#REF!</v>
      </c>
      <c r="Y85" s="23"/>
      <c r="Z85" s="23"/>
    </row>
    <row r="86" spans="1:26" ht="15.75" hidden="1">
      <c r="A86" s="73" t="s">
        <v>138</v>
      </c>
      <c r="B86" s="74" t="s">
        <v>139</v>
      </c>
      <c r="C86" s="23">
        <v>70</v>
      </c>
      <c r="D86" s="23">
        <v>13.4</v>
      </c>
      <c r="E86" s="23">
        <v>19.1</v>
      </c>
      <c r="F86" s="23">
        <v>15.8</v>
      </c>
      <c r="G86" s="23">
        <v>21.7</v>
      </c>
      <c r="H86" s="23">
        <f t="shared" si="30"/>
        <v>37.766666666666666</v>
      </c>
      <c r="I86" s="23"/>
      <c r="J86" s="62">
        <f t="shared" si="31"/>
        <v>70</v>
      </c>
      <c r="K86" s="23">
        <f t="shared" si="28"/>
        <v>0</v>
      </c>
      <c r="L86" s="23">
        <f t="shared" si="29"/>
        <v>-37.766666666666666</v>
      </c>
      <c r="N86" s="62"/>
      <c r="O86" s="23"/>
      <c r="P86" s="23">
        <v>13.4</v>
      </c>
      <c r="Q86" s="23">
        <v>19.1</v>
      </c>
      <c r="R86" s="23">
        <v>15.8</v>
      </c>
      <c r="S86" s="23">
        <v>21.7</v>
      </c>
      <c r="T86" s="23"/>
      <c r="U86" s="23"/>
      <c r="V86" s="24" t="e">
        <f>U86/#REF!</f>
        <v>#REF!</v>
      </c>
      <c r="W86" s="23" t="e">
        <f>U86-#REF!</f>
        <v>#REF!</v>
      </c>
      <c r="Y86" s="23"/>
      <c r="Z86" s="23"/>
    </row>
    <row r="87" spans="1:26" ht="15.75">
      <c r="A87" s="73" t="s">
        <v>273</v>
      </c>
      <c r="B87" s="74" t="s">
        <v>274</v>
      </c>
      <c r="C87" s="23"/>
      <c r="D87" s="23"/>
      <c r="E87" s="23"/>
      <c r="F87" s="23"/>
      <c r="G87" s="23"/>
      <c r="H87" s="23"/>
      <c r="I87" s="23"/>
      <c r="J87" s="62"/>
      <c r="K87" s="23"/>
      <c r="L87" s="23"/>
      <c r="N87" s="62">
        <v>10000</v>
      </c>
      <c r="O87" s="23" t="s">
        <v>2</v>
      </c>
      <c r="P87" s="23"/>
      <c r="Q87" s="23"/>
      <c r="R87" s="23"/>
      <c r="S87" s="23"/>
      <c r="T87" s="23">
        <v>10000</v>
      </c>
      <c r="U87" s="23"/>
      <c r="V87" s="24"/>
      <c r="W87" s="23"/>
      <c r="Y87" s="23" t="s">
        <v>2</v>
      </c>
      <c r="Z87" s="23">
        <v>10000</v>
      </c>
    </row>
    <row r="88" spans="1:26" ht="15.75">
      <c r="A88" s="73" t="s">
        <v>265</v>
      </c>
      <c r="B88" s="74" t="s">
        <v>239</v>
      </c>
      <c r="C88" s="23"/>
      <c r="D88" s="23"/>
      <c r="E88" s="23"/>
      <c r="F88" s="23"/>
      <c r="G88" s="23"/>
      <c r="H88" s="23"/>
      <c r="I88" s="23"/>
      <c r="J88" s="62"/>
      <c r="K88" s="23"/>
      <c r="L88" s="23"/>
      <c r="N88" s="62">
        <v>5000</v>
      </c>
      <c r="O88" s="23" t="s">
        <v>2</v>
      </c>
      <c r="P88" s="23"/>
      <c r="Q88" s="23"/>
      <c r="R88" s="23"/>
      <c r="S88" s="23"/>
      <c r="T88" s="23">
        <v>5000</v>
      </c>
      <c r="U88" s="23"/>
      <c r="V88" s="24"/>
      <c r="W88" s="23"/>
      <c r="Y88" s="23" t="s">
        <v>2</v>
      </c>
      <c r="Z88" s="23">
        <v>5000</v>
      </c>
    </row>
    <row r="89" spans="1:26" ht="15.75">
      <c r="A89" s="73" t="s">
        <v>136</v>
      </c>
      <c r="B89" s="74" t="s">
        <v>266</v>
      </c>
      <c r="C89" s="23"/>
      <c r="D89" s="23"/>
      <c r="E89" s="23"/>
      <c r="F89" s="23"/>
      <c r="G89" s="23"/>
      <c r="H89" s="23"/>
      <c r="I89" s="23"/>
      <c r="J89" s="62"/>
      <c r="K89" s="23"/>
      <c r="L89" s="23"/>
      <c r="N89" s="62" t="s">
        <v>2</v>
      </c>
      <c r="O89" s="23">
        <v>30000</v>
      </c>
      <c r="P89" s="23"/>
      <c r="Q89" s="23"/>
      <c r="R89" s="23"/>
      <c r="S89" s="23"/>
      <c r="T89" s="23">
        <v>30000</v>
      </c>
      <c r="U89" s="23"/>
      <c r="V89" s="24"/>
      <c r="W89" s="23"/>
      <c r="Y89" s="23" t="s">
        <v>2</v>
      </c>
      <c r="Z89" s="23">
        <v>30000</v>
      </c>
    </row>
    <row r="90" spans="1:26" ht="18.75" customHeight="1">
      <c r="A90" s="73" t="s">
        <v>140</v>
      </c>
      <c r="B90" s="74" t="s">
        <v>141</v>
      </c>
      <c r="C90" s="23">
        <v>251.7</v>
      </c>
      <c r="D90" s="23">
        <v>113</v>
      </c>
      <c r="E90" s="23">
        <v>47.8</v>
      </c>
      <c r="F90" s="23">
        <v>38</v>
      </c>
      <c r="G90" s="23">
        <v>52.9</v>
      </c>
      <c r="H90" s="23">
        <f t="shared" si="30"/>
        <v>173.46666666666667</v>
      </c>
      <c r="I90" s="23"/>
      <c r="J90" s="62">
        <f t="shared" si="31"/>
        <v>251.7</v>
      </c>
      <c r="K90" s="23">
        <f t="shared" si="28"/>
        <v>0</v>
      </c>
      <c r="L90" s="23">
        <f t="shared" si="29"/>
        <v>-173.46666666666667</v>
      </c>
      <c r="N90" s="62">
        <v>5000</v>
      </c>
      <c r="O90" s="23" t="s">
        <v>2</v>
      </c>
      <c r="P90" s="23">
        <v>113</v>
      </c>
      <c r="Q90" s="23">
        <v>47.8</v>
      </c>
      <c r="R90" s="23">
        <v>38</v>
      </c>
      <c r="S90" s="23">
        <v>52.9</v>
      </c>
      <c r="T90" s="23">
        <v>5000</v>
      </c>
      <c r="U90" s="23"/>
      <c r="V90" s="24" t="e">
        <f>U90/#REF!</f>
        <v>#REF!</v>
      </c>
      <c r="W90" s="23" t="e">
        <f>U90-#REF!</f>
        <v>#REF!</v>
      </c>
      <c r="Y90" s="23" t="s">
        <v>2</v>
      </c>
      <c r="Z90" s="23">
        <v>5000</v>
      </c>
    </row>
    <row r="91" spans="1:26" ht="15.75">
      <c r="A91" s="71" t="s">
        <v>142</v>
      </c>
      <c r="B91" s="72" t="s">
        <v>143</v>
      </c>
      <c r="C91" s="34">
        <f aca="true" t="shared" si="32" ref="C91:J91">C92</f>
        <v>0</v>
      </c>
      <c r="D91" s="34">
        <f t="shared" si="32"/>
        <v>0</v>
      </c>
      <c r="E91" s="34">
        <f t="shared" si="32"/>
        <v>0</v>
      </c>
      <c r="F91" s="34">
        <f t="shared" si="32"/>
        <v>0</v>
      </c>
      <c r="G91" s="34">
        <f t="shared" si="32"/>
        <v>0</v>
      </c>
      <c r="H91" s="34">
        <f t="shared" si="32"/>
        <v>0</v>
      </c>
      <c r="I91" s="34">
        <f t="shared" si="32"/>
        <v>780.8</v>
      </c>
      <c r="J91" s="34">
        <f t="shared" si="32"/>
        <v>780.8</v>
      </c>
      <c r="K91" s="35" t="e">
        <f t="shared" si="28"/>
        <v>#DIV/0!</v>
      </c>
      <c r="L91" s="35">
        <f t="shared" si="29"/>
        <v>780.8</v>
      </c>
      <c r="N91" s="34">
        <v>31800</v>
      </c>
      <c r="O91" s="34" t="s">
        <v>2</v>
      </c>
      <c r="P91" s="34">
        <f aca="true" t="shared" si="33" ref="P91:U91">P92</f>
        <v>0</v>
      </c>
      <c r="Q91" s="34">
        <f t="shared" si="33"/>
        <v>0</v>
      </c>
      <c r="R91" s="34">
        <f t="shared" si="33"/>
        <v>585.6</v>
      </c>
      <c r="S91" s="34">
        <f t="shared" si="33"/>
        <v>195.2</v>
      </c>
      <c r="T91" s="34">
        <v>31800</v>
      </c>
      <c r="U91" s="34">
        <f t="shared" si="33"/>
        <v>0</v>
      </c>
      <c r="V91" s="36" t="e">
        <f>U91/#REF!</f>
        <v>#REF!</v>
      </c>
      <c r="W91" s="34" t="e">
        <f>W92</f>
        <v>#REF!</v>
      </c>
      <c r="Y91" s="34" t="s">
        <v>2</v>
      </c>
      <c r="Z91" s="34">
        <v>31800</v>
      </c>
    </row>
    <row r="92" spans="1:26" ht="33.75" customHeight="1">
      <c r="A92" s="73" t="s">
        <v>144</v>
      </c>
      <c r="B92" s="74" t="s">
        <v>145</v>
      </c>
      <c r="C92" s="23"/>
      <c r="D92" s="23"/>
      <c r="E92" s="23"/>
      <c r="F92" s="23"/>
      <c r="G92" s="23"/>
      <c r="H92" s="23"/>
      <c r="I92" s="23">
        <v>780.8</v>
      </c>
      <c r="J92" s="62">
        <f>C92+I92</f>
        <v>780.8</v>
      </c>
      <c r="K92" s="23" t="e">
        <f t="shared" si="28"/>
        <v>#DIV/0!</v>
      </c>
      <c r="L92" s="23">
        <f t="shared" si="29"/>
        <v>780.8</v>
      </c>
      <c r="N92" s="23">
        <v>31800</v>
      </c>
      <c r="O92" s="23" t="s">
        <v>2</v>
      </c>
      <c r="P92" s="23"/>
      <c r="Q92" s="23"/>
      <c r="R92" s="23">
        <v>585.6</v>
      </c>
      <c r="S92" s="23">
        <v>195.2</v>
      </c>
      <c r="T92" s="23">
        <v>31800</v>
      </c>
      <c r="U92" s="23"/>
      <c r="V92" s="24" t="e">
        <f>U92/#REF!</f>
        <v>#REF!</v>
      </c>
      <c r="W92" s="23" t="e">
        <f>U92-#REF!</f>
        <v>#REF!</v>
      </c>
      <c r="Y92" s="23" t="s">
        <v>2</v>
      </c>
      <c r="Z92" s="23">
        <v>31800</v>
      </c>
    </row>
    <row r="93" spans="1:26" ht="31.5">
      <c r="A93" s="71" t="s">
        <v>146</v>
      </c>
      <c r="B93" s="72" t="s">
        <v>147</v>
      </c>
      <c r="C93" s="34">
        <f aca="true" t="shared" si="34" ref="C93:J93">SUM(C94:C97)</f>
        <v>562</v>
      </c>
      <c r="D93" s="34">
        <f t="shared" si="34"/>
        <v>104.6</v>
      </c>
      <c r="E93" s="34">
        <f t="shared" si="34"/>
        <v>191.4</v>
      </c>
      <c r="F93" s="34">
        <f t="shared" si="34"/>
        <v>110.8</v>
      </c>
      <c r="G93" s="34">
        <f t="shared" si="34"/>
        <v>155.2</v>
      </c>
      <c r="H93" s="34">
        <f t="shared" si="34"/>
        <v>332.93333333333334</v>
      </c>
      <c r="I93" s="34">
        <f t="shared" si="34"/>
        <v>0</v>
      </c>
      <c r="J93" s="34">
        <f t="shared" si="34"/>
        <v>562</v>
      </c>
      <c r="K93" s="35">
        <f t="shared" si="28"/>
        <v>0</v>
      </c>
      <c r="L93" s="35">
        <f t="shared" si="29"/>
        <v>-332.93333333333334</v>
      </c>
      <c r="N93" s="34">
        <v>20000</v>
      </c>
      <c r="O93" s="34" t="s">
        <v>2</v>
      </c>
      <c r="P93" s="34">
        <f aca="true" t="shared" si="35" ref="P93:U93">SUM(P94:P97)</f>
        <v>104.6</v>
      </c>
      <c r="Q93" s="34">
        <f t="shared" si="35"/>
        <v>191.4</v>
      </c>
      <c r="R93" s="34">
        <f t="shared" si="35"/>
        <v>110.8</v>
      </c>
      <c r="S93" s="34">
        <f t="shared" si="35"/>
        <v>155.2</v>
      </c>
      <c r="T93" s="34">
        <v>20000</v>
      </c>
      <c r="U93" s="34">
        <f t="shared" si="35"/>
        <v>0</v>
      </c>
      <c r="V93" s="36" t="e">
        <f>U93/#REF!</f>
        <v>#REF!</v>
      </c>
      <c r="W93" s="34" t="e">
        <f>SUM(W94:W97)</f>
        <v>#REF!</v>
      </c>
      <c r="Y93" s="34" t="s">
        <v>2</v>
      </c>
      <c r="Z93" s="34">
        <v>20000</v>
      </c>
    </row>
    <row r="94" spans="1:26" ht="15.75" hidden="1">
      <c r="A94" s="73" t="s">
        <v>148</v>
      </c>
      <c r="B94" s="74" t="s">
        <v>149</v>
      </c>
      <c r="C94" s="23"/>
      <c r="D94" s="23"/>
      <c r="E94" s="23"/>
      <c r="F94" s="23"/>
      <c r="G94" s="23"/>
      <c r="H94" s="23">
        <f>E94/3*2+D94</f>
        <v>0</v>
      </c>
      <c r="I94" s="23"/>
      <c r="J94" s="23"/>
      <c r="K94" s="23" t="e">
        <f t="shared" si="28"/>
        <v>#DIV/0!</v>
      </c>
      <c r="L94" s="23">
        <f t="shared" si="29"/>
        <v>0</v>
      </c>
      <c r="N94" s="23"/>
      <c r="O94" s="23"/>
      <c r="P94" s="23"/>
      <c r="Q94" s="23"/>
      <c r="R94" s="23"/>
      <c r="S94" s="23"/>
      <c r="T94" s="23"/>
      <c r="U94" s="23"/>
      <c r="V94" s="20" t="e">
        <f>U94/#REF!</f>
        <v>#REF!</v>
      </c>
      <c r="W94" s="23"/>
      <c r="Y94" s="23"/>
      <c r="Z94" s="23"/>
    </row>
    <row r="95" spans="1:26" ht="15.75" hidden="1">
      <c r="A95" s="73" t="s">
        <v>150</v>
      </c>
      <c r="B95" s="74" t="s">
        <v>151</v>
      </c>
      <c r="C95" s="23"/>
      <c r="D95" s="23"/>
      <c r="E95" s="23"/>
      <c r="F95" s="23"/>
      <c r="G95" s="23"/>
      <c r="H95" s="23">
        <f>E95/3*2+D95</f>
        <v>0</v>
      </c>
      <c r="I95" s="23"/>
      <c r="J95" s="23"/>
      <c r="K95" s="23" t="e">
        <f t="shared" si="28"/>
        <v>#DIV/0!</v>
      </c>
      <c r="L95" s="23">
        <f t="shared" si="29"/>
        <v>0</v>
      </c>
      <c r="N95" s="23"/>
      <c r="O95" s="23"/>
      <c r="P95" s="23"/>
      <c r="Q95" s="23"/>
      <c r="R95" s="23"/>
      <c r="S95" s="23"/>
      <c r="T95" s="23"/>
      <c r="U95" s="23"/>
      <c r="V95" s="20" t="e">
        <f>U95/#REF!</f>
        <v>#REF!</v>
      </c>
      <c r="W95" s="23"/>
      <c r="Y95" s="23"/>
      <c r="Z95" s="23"/>
    </row>
    <row r="96" spans="1:26" ht="48.75" customHeight="1">
      <c r="A96" s="73" t="s">
        <v>152</v>
      </c>
      <c r="B96" s="74" t="s">
        <v>153</v>
      </c>
      <c r="C96" s="23"/>
      <c r="D96" s="23"/>
      <c r="E96" s="23"/>
      <c r="F96" s="23"/>
      <c r="G96" s="23"/>
      <c r="H96" s="23">
        <f>E96+D96+F96/3</f>
        <v>0</v>
      </c>
      <c r="I96" s="23"/>
      <c r="J96" s="62">
        <f>C96+I96</f>
        <v>0</v>
      </c>
      <c r="K96" s="23"/>
      <c r="L96" s="23">
        <f t="shared" si="29"/>
        <v>0</v>
      </c>
      <c r="N96" s="62">
        <v>20000</v>
      </c>
      <c r="O96" s="23" t="s">
        <v>2</v>
      </c>
      <c r="P96" s="23"/>
      <c r="Q96" s="23"/>
      <c r="R96" s="23"/>
      <c r="S96" s="23"/>
      <c r="T96" s="23">
        <v>20000</v>
      </c>
      <c r="U96" s="23"/>
      <c r="V96" s="24"/>
      <c r="W96" s="23" t="e">
        <f>U96-#REF!</f>
        <v>#REF!</v>
      </c>
      <c r="Y96" s="23" t="s">
        <v>2</v>
      </c>
      <c r="Z96" s="23">
        <v>20000</v>
      </c>
    </row>
    <row r="97" spans="1:26" ht="31.5" hidden="1">
      <c r="A97" s="73" t="s">
        <v>154</v>
      </c>
      <c r="B97" s="74" t="s">
        <v>155</v>
      </c>
      <c r="C97" s="23">
        <v>562</v>
      </c>
      <c r="D97" s="23">
        <v>104.6</v>
      </c>
      <c r="E97" s="23">
        <v>191.4</v>
      </c>
      <c r="F97" s="23">
        <v>110.8</v>
      </c>
      <c r="G97" s="23">
        <v>155.2</v>
      </c>
      <c r="H97" s="23">
        <f>E97+D97+F97/3</f>
        <v>332.93333333333334</v>
      </c>
      <c r="I97" s="23"/>
      <c r="J97" s="62">
        <f>C97+I97</f>
        <v>562</v>
      </c>
      <c r="K97" s="23">
        <f aca="true" t="shared" si="36" ref="K97:K109">I97/H97%</f>
        <v>0</v>
      </c>
      <c r="L97" s="23">
        <f t="shared" si="29"/>
        <v>-332.93333333333334</v>
      </c>
      <c r="N97" s="62"/>
      <c r="O97" s="23"/>
      <c r="P97" s="23">
        <v>104.6</v>
      </c>
      <c r="Q97" s="23">
        <v>191.4</v>
      </c>
      <c r="R97" s="23">
        <v>110.8</v>
      </c>
      <c r="S97" s="23">
        <v>155.2</v>
      </c>
      <c r="T97" s="23"/>
      <c r="U97" s="23"/>
      <c r="V97" s="24" t="e">
        <f>U97/#REF!</f>
        <v>#REF!</v>
      </c>
      <c r="W97" s="23" t="e">
        <f>U97-#REF!</f>
        <v>#REF!</v>
      </c>
      <c r="Y97" s="23"/>
      <c r="Z97" s="23"/>
    </row>
    <row r="98" spans="1:26" ht="63">
      <c r="A98" s="73" t="s">
        <v>259</v>
      </c>
      <c r="B98" s="74" t="s">
        <v>260</v>
      </c>
      <c r="C98" s="23"/>
      <c r="D98" s="23"/>
      <c r="E98" s="23"/>
      <c r="F98" s="23"/>
      <c r="G98" s="23"/>
      <c r="H98" s="23"/>
      <c r="I98" s="23"/>
      <c r="J98" s="62"/>
      <c r="K98" s="23"/>
      <c r="L98" s="23"/>
      <c r="N98" s="62" t="s">
        <v>2</v>
      </c>
      <c r="O98" s="23" t="s">
        <v>2</v>
      </c>
      <c r="P98" s="23"/>
      <c r="Q98" s="23"/>
      <c r="R98" s="23"/>
      <c r="S98" s="23"/>
      <c r="T98" s="23" t="s">
        <v>2</v>
      </c>
      <c r="U98" s="23"/>
      <c r="V98" s="24"/>
      <c r="W98" s="23"/>
      <c r="Y98" s="23" t="s">
        <v>2</v>
      </c>
      <c r="Z98" s="23" t="s">
        <v>2</v>
      </c>
    </row>
    <row r="99" spans="1:26" ht="15.75">
      <c r="A99" s="73" t="s">
        <v>267</v>
      </c>
      <c r="B99" s="74" t="s">
        <v>268</v>
      </c>
      <c r="C99" s="23"/>
      <c r="D99" s="23"/>
      <c r="E99" s="23"/>
      <c r="F99" s="23"/>
      <c r="G99" s="23"/>
      <c r="H99" s="23"/>
      <c r="I99" s="23"/>
      <c r="J99" s="62"/>
      <c r="K99" s="23"/>
      <c r="L99" s="23"/>
      <c r="N99" s="62">
        <v>45000</v>
      </c>
      <c r="O99" s="23"/>
      <c r="P99" s="23"/>
      <c r="Q99" s="23"/>
      <c r="R99" s="23"/>
      <c r="S99" s="23"/>
      <c r="T99" s="23">
        <v>45000</v>
      </c>
      <c r="U99" s="23"/>
      <c r="V99" s="24"/>
      <c r="W99" s="23"/>
      <c r="Y99" s="23">
        <v>-40000</v>
      </c>
      <c r="Z99" s="23">
        <v>5000</v>
      </c>
    </row>
    <row r="100" spans="1:26" ht="15.75">
      <c r="A100" s="73" t="s">
        <v>269</v>
      </c>
      <c r="B100" s="74" t="s">
        <v>270</v>
      </c>
      <c r="C100" s="23"/>
      <c r="D100" s="23"/>
      <c r="E100" s="23"/>
      <c r="F100" s="23"/>
      <c r="G100" s="23"/>
      <c r="H100" s="23"/>
      <c r="I100" s="23"/>
      <c r="J100" s="62"/>
      <c r="K100" s="23"/>
      <c r="L100" s="23"/>
      <c r="N100" s="62">
        <v>100000</v>
      </c>
      <c r="O100" s="23"/>
      <c r="P100" s="23"/>
      <c r="Q100" s="23"/>
      <c r="R100" s="23"/>
      <c r="S100" s="23"/>
      <c r="T100" s="23">
        <v>100000</v>
      </c>
      <c r="U100" s="23"/>
      <c r="V100" s="24"/>
      <c r="W100" s="23"/>
      <c r="Y100" s="23"/>
      <c r="Z100" s="23">
        <v>100000</v>
      </c>
    </row>
    <row r="101" spans="1:26" ht="15.75">
      <c r="A101" s="71" t="s">
        <v>156</v>
      </c>
      <c r="B101" s="72" t="s">
        <v>157</v>
      </c>
      <c r="C101" s="34">
        <f aca="true" t="shared" si="37" ref="C101:J101">SUM(C102:C103)</f>
        <v>5320</v>
      </c>
      <c r="D101" s="34">
        <f t="shared" si="37"/>
        <v>993.9</v>
      </c>
      <c r="E101" s="34">
        <f t="shared" si="37"/>
        <v>1384.5</v>
      </c>
      <c r="F101" s="34">
        <f t="shared" si="37"/>
        <v>1244.4</v>
      </c>
      <c r="G101" s="34">
        <f t="shared" si="37"/>
        <v>1697.2</v>
      </c>
      <c r="H101" s="34">
        <f t="shared" si="37"/>
        <v>2793.2000000000003</v>
      </c>
      <c r="I101" s="34">
        <f t="shared" si="37"/>
        <v>0</v>
      </c>
      <c r="J101" s="34">
        <f t="shared" si="37"/>
        <v>5320</v>
      </c>
      <c r="K101" s="35">
        <f t="shared" si="36"/>
        <v>0</v>
      </c>
      <c r="L101" s="35">
        <f t="shared" si="29"/>
        <v>-2793.2000000000003</v>
      </c>
      <c r="N101" s="34">
        <v>315000</v>
      </c>
      <c r="O101" s="34">
        <v>-60000</v>
      </c>
      <c r="P101" s="34">
        <f>SUM(P102:P103)</f>
        <v>993.9</v>
      </c>
      <c r="Q101" s="34">
        <f>SUM(Q102:Q103)</f>
        <v>1384.5</v>
      </c>
      <c r="R101" s="34">
        <f>SUM(R102:R103)</f>
        <v>1244.4</v>
      </c>
      <c r="S101" s="34">
        <f>SUM(S102:S103)</f>
        <v>1697.2</v>
      </c>
      <c r="T101" s="34">
        <v>315000</v>
      </c>
      <c r="U101" s="34">
        <f>SUM(U102:U103)</f>
        <v>0</v>
      </c>
      <c r="V101" s="36" t="e">
        <f>U101/#REF!</f>
        <v>#REF!</v>
      </c>
      <c r="W101" s="34" t="e">
        <f>SUM(W102:W103)</f>
        <v>#REF!</v>
      </c>
      <c r="Y101" s="34" t="s">
        <v>2</v>
      </c>
      <c r="Z101" s="34">
        <v>315000</v>
      </c>
    </row>
    <row r="102" spans="1:26" ht="15.75">
      <c r="A102" s="73" t="s">
        <v>158</v>
      </c>
      <c r="B102" s="74" t="s">
        <v>159</v>
      </c>
      <c r="C102" s="23">
        <v>5320</v>
      </c>
      <c r="D102" s="23">
        <v>993.9</v>
      </c>
      <c r="E102" s="23">
        <v>1384.5</v>
      </c>
      <c r="F102" s="23">
        <v>1244.4</v>
      </c>
      <c r="G102" s="23">
        <v>1697.2</v>
      </c>
      <c r="H102" s="23">
        <f>E102+D102+F102/3</f>
        <v>2793.2000000000003</v>
      </c>
      <c r="I102" s="23"/>
      <c r="J102" s="62">
        <f>C102+I102</f>
        <v>5320</v>
      </c>
      <c r="K102" s="23">
        <f t="shared" si="36"/>
        <v>0</v>
      </c>
      <c r="L102" s="23">
        <f t="shared" si="29"/>
        <v>-2793.2000000000003</v>
      </c>
      <c r="N102" s="62">
        <v>30000</v>
      </c>
      <c r="O102" s="23" t="s">
        <v>2</v>
      </c>
      <c r="P102" s="23">
        <v>993.9</v>
      </c>
      <c r="Q102" s="23">
        <v>1384.5</v>
      </c>
      <c r="R102" s="23">
        <v>1244.4</v>
      </c>
      <c r="S102" s="23">
        <v>1697.2</v>
      </c>
      <c r="T102" s="23">
        <v>30000</v>
      </c>
      <c r="U102" s="23"/>
      <c r="V102" s="24" t="e">
        <f>U102/#REF!</f>
        <v>#REF!</v>
      </c>
      <c r="W102" s="23" t="e">
        <f>U102-#REF!</f>
        <v>#REF!</v>
      </c>
      <c r="Y102" s="23" t="s">
        <v>2</v>
      </c>
      <c r="Z102" s="23">
        <v>30000</v>
      </c>
    </row>
    <row r="103" spans="1:26" ht="32.25" customHeight="1" hidden="1">
      <c r="A103" s="73" t="s">
        <v>160</v>
      </c>
      <c r="B103" s="74" t="s">
        <v>161</v>
      </c>
      <c r="C103" s="23"/>
      <c r="D103" s="23"/>
      <c r="E103" s="23"/>
      <c r="F103" s="23"/>
      <c r="G103" s="23"/>
      <c r="H103" s="23"/>
      <c r="I103" s="23"/>
      <c r="J103" s="23"/>
      <c r="K103" s="23" t="e">
        <f t="shared" si="36"/>
        <v>#DIV/0!</v>
      </c>
      <c r="L103" s="23">
        <f t="shared" si="29"/>
        <v>0</v>
      </c>
      <c r="N103" s="23"/>
      <c r="O103" s="23"/>
      <c r="P103" s="23"/>
      <c r="Q103" s="23"/>
      <c r="R103" s="23"/>
      <c r="S103" s="23"/>
      <c r="T103" s="23"/>
      <c r="U103" s="23"/>
      <c r="V103" s="20" t="e">
        <f>U103/#REF!</f>
        <v>#REF!</v>
      </c>
      <c r="W103" s="23" t="e">
        <f>U103-#REF!</f>
        <v>#REF!</v>
      </c>
      <c r="Y103" s="23"/>
      <c r="Z103" s="23"/>
    </row>
    <row r="104" spans="1:26" ht="18.75" customHeight="1" hidden="1">
      <c r="A104" s="71" t="s">
        <v>162</v>
      </c>
      <c r="B104" s="72" t="s">
        <v>163</v>
      </c>
      <c r="C104" s="34">
        <f aca="true" t="shared" si="38" ref="C104:J104">SUM(C105:C105)</f>
        <v>0</v>
      </c>
      <c r="D104" s="34">
        <f t="shared" si="38"/>
        <v>0</v>
      </c>
      <c r="E104" s="34">
        <f t="shared" si="38"/>
        <v>0</v>
      </c>
      <c r="F104" s="34">
        <f t="shared" si="38"/>
        <v>0</v>
      </c>
      <c r="G104" s="34">
        <f t="shared" si="38"/>
        <v>0</v>
      </c>
      <c r="H104" s="34">
        <f t="shared" si="38"/>
        <v>0</v>
      </c>
      <c r="I104" s="34">
        <f t="shared" si="38"/>
        <v>0</v>
      </c>
      <c r="J104" s="34">
        <f t="shared" si="38"/>
        <v>0</v>
      </c>
      <c r="K104" s="35" t="e">
        <f t="shared" si="36"/>
        <v>#DIV/0!</v>
      </c>
      <c r="L104" s="35">
        <f t="shared" si="29"/>
        <v>0</v>
      </c>
      <c r="N104" s="34">
        <f aca="true" t="shared" si="39" ref="N104:S104">SUM(N105:N105)</f>
        <v>0</v>
      </c>
      <c r="O104" s="34">
        <f t="shared" si="39"/>
        <v>0</v>
      </c>
      <c r="P104" s="34">
        <f t="shared" si="39"/>
        <v>0</v>
      </c>
      <c r="Q104" s="34">
        <f t="shared" si="39"/>
        <v>0</v>
      </c>
      <c r="R104" s="34">
        <f t="shared" si="39"/>
        <v>0</v>
      </c>
      <c r="S104" s="34">
        <f t="shared" si="39"/>
        <v>0</v>
      </c>
      <c r="T104" s="34"/>
      <c r="U104" s="34">
        <f>SUM(U105:U105)</f>
        <v>0</v>
      </c>
      <c r="V104" s="20" t="e">
        <f>U104/#REF!</f>
        <v>#REF!</v>
      </c>
      <c r="W104" s="23" t="e">
        <f>U104-#REF!</f>
        <v>#REF!</v>
      </c>
      <c r="Y104" s="34">
        <f>SUM(Y105:Y105)</f>
        <v>0</v>
      </c>
      <c r="Z104" s="34"/>
    </row>
    <row r="105" spans="1:26" ht="30.75" customHeight="1" hidden="1">
      <c r="A105" s="73" t="s">
        <v>164</v>
      </c>
      <c r="B105" s="74" t="s">
        <v>165</v>
      </c>
      <c r="C105" s="23"/>
      <c r="D105" s="23"/>
      <c r="E105" s="23"/>
      <c r="F105" s="23"/>
      <c r="G105" s="23"/>
      <c r="H105" s="23">
        <f>E105/3*2+D105</f>
        <v>0</v>
      </c>
      <c r="I105" s="23"/>
      <c r="J105" s="23"/>
      <c r="K105" s="23" t="e">
        <f t="shared" si="36"/>
        <v>#DIV/0!</v>
      </c>
      <c r="L105" s="23">
        <f t="shared" si="29"/>
        <v>0</v>
      </c>
      <c r="N105" s="23"/>
      <c r="O105" s="23"/>
      <c r="P105" s="23"/>
      <c r="Q105" s="23"/>
      <c r="R105" s="23"/>
      <c r="S105" s="23"/>
      <c r="T105" s="23"/>
      <c r="U105" s="23"/>
      <c r="V105" s="20" t="e">
        <f>U105/#REF!</f>
        <v>#REF!</v>
      </c>
      <c r="W105" s="23" t="e">
        <f>U105-#REF!</f>
        <v>#REF!</v>
      </c>
      <c r="Y105" s="23"/>
      <c r="Z105" s="23"/>
    </row>
    <row r="106" spans="1:26" ht="30.75" customHeight="1">
      <c r="A106" s="73" t="s">
        <v>240</v>
      </c>
      <c r="B106" s="74" t="s">
        <v>241</v>
      </c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N106" s="23">
        <v>285000</v>
      </c>
      <c r="O106" s="23" t="s">
        <v>2</v>
      </c>
      <c r="P106" s="23"/>
      <c r="Q106" s="23"/>
      <c r="R106" s="23"/>
      <c r="S106" s="23"/>
      <c r="T106" s="23">
        <v>285000</v>
      </c>
      <c r="U106" s="23"/>
      <c r="V106" s="20"/>
      <c r="W106" s="23"/>
      <c r="Y106" s="23" t="s">
        <v>2</v>
      </c>
      <c r="Z106" s="23">
        <v>285000</v>
      </c>
    </row>
    <row r="107" spans="1:26" ht="15.75">
      <c r="A107" s="71" t="s">
        <v>166</v>
      </c>
      <c r="B107" s="72" t="s">
        <v>167</v>
      </c>
      <c r="C107" s="34">
        <f aca="true" t="shared" si="40" ref="C107:J107">SUM(C108:C111)</f>
        <v>25559</v>
      </c>
      <c r="D107" s="34">
        <f t="shared" si="40"/>
        <v>4958</v>
      </c>
      <c r="E107" s="34">
        <f t="shared" si="40"/>
        <v>6952</v>
      </c>
      <c r="F107" s="34">
        <f t="shared" si="40"/>
        <v>6620</v>
      </c>
      <c r="G107" s="34">
        <f t="shared" si="40"/>
        <v>7029</v>
      </c>
      <c r="H107" s="34">
        <f t="shared" si="40"/>
        <v>14116.666666666666</v>
      </c>
      <c r="I107" s="34">
        <f t="shared" si="40"/>
        <v>0</v>
      </c>
      <c r="J107" s="34">
        <f t="shared" si="40"/>
        <v>25559</v>
      </c>
      <c r="K107" s="35">
        <f t="shared" si="36"/>
        <v>0</v>
      </c>
      <c r="L107" s="35">
        <f t="shared" si="29"/>
        <v>-14116.666666666666</v>
      </c>
      <c r="N107" s="34">
        <v>10000</v>
      </c>
      <c r="O107" s="34" t="s">
        <v>2</v>
      </c>
      <c r="P107" s="34">
        <f aca="true" t="shared" si="41" ref="P107:U107">SUM(P108:P111)</f>
        <v>4958</v>
      </c>
      <c r="Q107" s="34">
        <f t="shared" si="41"/>
        <v>6952</v>
      </c>
      <c r="R107" s="34">
        <f t="shared" si="41"/>
        <v>6620</v>
      </c>
      <c r="S107" s="34">
        <f t="shared" si="41"/>
        <v>7029</v>
      </c>
      <c r="T107" s="34">
        <v>10000</v>
      </c>
      <c r="U107" s="34">
        <f t="shared" si="41"/>
        <v>0</v>
      </c>
      <c r="V107" s="36" t="e">
        <f>U107/#REF!</f>
        <v>#REF!</v>
      </c>
      <c r="W107" s="34" t="e">
        <f>SUM(W108:W111)</f>
        <v>#REF!</v>
      </c>
      <c r="Y107" s="34" t="s">
        <v>2</v>
      </c>
      <c r="Z107" s="34">
        <v>10000</v>
      </c>
    </row>
    <row r="108" spans="1:26" ht="15.75" hidden="1">
      <c r="A108" s="73" t="s">
        <v>168</v>
      </c>
      <c r="B108" s="74" t="s">
        <v>169</v>
      </c>
      <c r="C108" s="23">
        <v>9822</v>
      </c>
      <c r="D108" s="23">
        <v>1905</v>
      </c>
      <c r="E108" s="23">
        <v>2671</v>
      </c>
      <c r="F108" s="23">
        <v>2544</v>
      </c>
      <c r="G108" s="23">
        <v>2702</v>
      </c>
      <c r="H108" s="23">
        <f>E108+D108+F108/3</f>
        <v>5424</v>
      </c>
      <c r="I108" s="23"/>
      <c r="J108" s="62">
        <f>C108+I108</f>
        <v>9822</v>
      </c>
      <c r="K108" s="23">
        <f t="shared" si="36"/>
        <v>0</v>
      </c>
      <c r="L108" s="23">
        <f t="shared" si="29"/>
        <v>-5424</v>
      </c>
      <c r="N108" s="62"/>
      <c r="O108" s="23"/>
      <c r="P108" s="23">
        <v>1905</v>
      </c>
      <c r="Q108" s="23">
        <v>2671</v>
      </c>
      <c r="R108" s="23">
        <v>2544</v>
      </c>
      <c r="S108" s="23">
        <v>2702</v>
      </c>
      <c r="T108" s="23"/>
      <c r="U108" s="23"/>
      <c r="V108" s="24" t="e">
        <f>U108/#REF!</f>
        <v>#REF!</v>
      </c>
      <c r="W108" s="23" t="e">
        <f>U108-#REF!</f>
        <v>#REF!</v>
      </c>
      <c r="Y108" s="23"/>
      <c r="Z108" s="23"/>
    </row>
    <row r="109" spans="1:26" ht="15.75" hidden="1">
      <c r="A109" s="73" t="s">
        <v>170</v>
      </c>
      <c r="B109" s="74" t="s">
        <v>171</v>
      </c>
      <c r="C109" s="23">
        <v>15737</v>
      </c>
      <c r="D109" s="23">
        <v>3053</v>
      </c>
      <c r="E109" s="23">
        <v>4281</v>
      </c>
      <c r="F109" s="23">
        <v>4076</v>
      </c>
      <c r="G109" s="23">
        <v>4327</v>
      </c>
      <c r="H109" s="23">
        <f>E109+D109+F109/3</f>
        <v>8692.666666666666</v>
      </c>
      <c r="I109" s="23"/>
      <c r="J109" s="62">
        <f>C109+I109</f>
        <v>15737</v>
      </c>
      <c r="K109" s="23">
        <f t="shared" si="36"/>
        <v>0</v>
      </c>
      <c r="L109" s="23">
        <f t="shared" si="29"/>
        <v>-8692.666666666666</v>
      </c>
      <c r="N109" s="62"/>
      <c r="O109" s="23"/>
      <c r="P109" s="23">
        <v>3053</v>
      </c>
      <c r="Q109" s="23">
        <v>4281</v>
      </c>
      <c r="R109" s="23">
        <v>4076</v>
      </c>
      <c r="S109" s="23">
        <v>4327</v>
      </c>
      <c r="T109" s="23"/>
      <c r="U109" s="23"/>
      <c r="V109" s="24" t="e">
        <f>U109/#REF!</f>
        <v>#REF!</v>
      </c>
      <c r="W109" s="23" t="e">
        <f>U109-#REF!</f>
        <v>#REF!</v>
      </c>
      <c r="Y109" s="23"/>
      <c r="Z109" s="23"/>
    </row>
    <row r="110" spans="1:26" ht="18.75" customHeight="1">
      <c r="A110" s="73" t="s">
        <v>172</v>
      </c>
      <c r="B110" s="74" t="s">
        <v>173</v>
      </c>
      <c r="C110" s="23"/>
      <c r="D110" s="23"/>
      <c r="E110" s="23"/>
      <c r="F110" s="23"/>
      <c r="G110" s="23"/>
      <c r="H110" s="23">
        <f>E110+D110+F110/3</f>
        <v>0</v>
      </c>
      <c r="I110" s="23"/>
      <c r="J110" s="62">
        <f>C110+I110</f>
        <v>0</v>
      </c>
      <c r="K110" s="23"/>
      <c r="L110" s="23">
        <f t="shared" si="29"/>
        <v>0</v>
      </c>
      <c r="N110" s="62">
        <v>10000</v>
      </c>
      <c r="O110" s="23" t="s">
        <v>2</v>
      </c>
      <c r="P110" s="23"/>
      <c r="Q110" s="23"/>
      <c r="R110" s="23"/>
      <c r="S110" s="23"/>
      <c r="T110" s="23">
        <v>10000</v>
      </c>
      <c r="U110" s="23"/>
      <c r="V110" s="24"/>
      <c r="W110" s="23" t="e">
        <f>U110-#REF!</f>
        <v>#REF!</v>
      </c>
      <c r="Y110" s="23" t="s">
        <v>2</v>
      </c>
      <c r="Z110" s="23">
        <v>10000</v>
      </c>
    </row>
    <row r="111" spans="1:26" ht="19.5" customHeight="1" hidden="1">
      <c r="A111" s="73" t="s">
        <v>174</v>
      </c>
      <c r="B111" s="74" t="s">
        <v>175</v>
      </c>
      <c r="C111" s="23"/>
      <c r="D111" s="23"/>
      <c r="E111" s="23"/>
      <c r="F111" s="23"/>
      <c r="G111" s="23"/>
      <c r="H111" s="23">
        <f>E111/3*2+D111</f>
        <v>0</v>
      </c>
      <c r="I111" s="23"/>
      <c r="J111" s="23"/>
      <c r="K111" s="23" t="e">
        <f aca="true" t="shared" si="42" ref="K111:K128">I111/H111%</f>
        <v>#DIV/0!</v>
      </c>
      <c r="L111" s="23">
        <f t="shared" si="29"/>
        <v>0</v>
      </c>
      <c r="N111" s="23"/>
      <c r="O111" s="23"/>
      <c r="P111" s="23"/>
      <c r="Q111" s="23"/>
      <c r="R111" s="23"/>
      <c r="S111" s="23"/>
      <c r="T111" s="23"/>
      <c r="U111" s="23"/>
      <c r="V111" s="20" t="e">
        <f>U111/#REF!</f>
        <v>#REF!</v>
      </c>
      <c r="W111" s="23"/>
      <c r="Y111" s="23"/>
      <c r="Z111" s="23"/>
    </row>
    <row r="112" spans="1:26" ht="15.75">
      <c r="A112" s="71" t="s">
        <v>176</v>
      </c>
      <c r="B112" s="72" t="s">
        <v>275</v>
      </c>
      <c r="C112" s="34">
        <f aca="true" t="shared" si="43" ref="C112:J112">SUM(C113:C116)</f>
        <v>11048</v>
      </c>
      <c r="D112" s="34">
        <f t="shared" si="43"/>
        <v>2042.6</v>
      </c>
      <c r="E112" s="34">
        <f t="shared" si="43"/>
        <v>3209.9</v>
      </c>
      <c r="F112" s="34">
        <f t="shared" si="43"/>
        <v>2410.4</v>
      </c>
      <c r="G112" s="34">
        <f t="shared" si="43"/>
        <v>3385.1</v>
      </c>
      <c r="H112" s="34">
        <f t="shared" si="43"/>
        <v>6055.966666666667</v>
      </c>
      <c r="I112" s="34">
        <f t="shared" si="43"/>
        <v>0</v>
      </c>
      <c r="J112" s="34">
        <f t="shared" si="43"/>
        <v>11048</v>
      </c>
      <c r="K112" s="35">
        <f t="shared" si="42"/>
        <v>0</v>
      </c>
      <c r="L112" s="35">
        <f t="shared" si="29"/>
        <v>-6055.966666666667</v>
      </c>
      <c r="N112" s="34" t="s">
        <v>2</v>
      </c>
      <c r="O112" s="34">
        <v>60000</v>
      </c>
      <c r="P112" s="34">
        <f aca="true" t="shared" si="44" ref="P112:U112">SUM(P113:P116)</f>
        <v>2042.6</v>
      </c>
      <c r="Q112" s="34">
        <f t="shared" si="44"/>
        <v>3209.9</v>
      </c>
      <c r="R112" s="34">
        <f t="shared" si="44"/>
        <v>2410.4</v>
      </c>
      <c r="S112" s="34">
        <f t="shared" si="44"/>
        <v>3385.1</v>
      </c>
      <c r="T112" s="34">
        <v>60000</v>
      </c>
      <c r="U112" s="34">
        <f t="shared" si="44"/>
        <v>0</v>
      </c>
      <c r="V112" s="36" t="e">
        <f>U112/#REF!</f>
        <v>#REF!</v>
      </c>
      <c r="W112" s="34" t="e">
        <f>SUM(W113:W116)</f>
        <v>#REF!</v>
      </c>
      <c r="Y112" s="34" t="s">
        <v>2</v>
      </c>
      <c r="Z112" s="34">
        <v>60000</v>
      </c>
    </row>
    <row r="113" spans="1:26" ht="15.75">
      <c r="A113" s="73" t="s">
        <v>176</v>
      </c>
      <c r="B113" s="74" t="s">
        <v>177</v>
      </c>
      <c r="C113" s="23">
        <v>11048</v>
      </c>
      <c r="D113" s="23">
        <v>2042.6</v>
      </c>
      <c r="E113" s="23">
        <v>3209.9</v>
      </c>
      <c r="F113" s="23">
        <v>2410.4</v>
      </c>
      <c r="G113" s="23">
        <v>3385.1</v>
      </c>
      <c r="H113" s="23">
        <f>E113+D113+F113/3</f>
        <v>6055.966666666667</v>
      </c>
      <c r="I113" s="23"/>
      <c r="J113" s="62">
        <f>C113+I113</f>
        <v>11048</v>
      </c>
      <c r="K113" s="23">
        <f t="shared" si="42"/>
        <v>0</v>
      </c>
      <c r="L113" s="23">
        <f t="shared" si="29"/>
        <v>-6055.966666666667</v>
      </c>
      <c r="N113" s="62">
        <v>376700</v>
      </c>
      <c r="O113" s="23" t="s">
        <v>2</v>
      </c>
      <c r="P113" s="23">
        <v>2042.6</v>
      </c>
      <c r="Q113" s="23">
        <v>3209.9</v>
      </c>
      <c r="R113" s="23">
        <v>2410.4</v>
      </c>
      <c r="S113" s="23">
        <v>3385.1</v>
      </c>
      <c r="T113" s="23">
        <v>376700</v>
      </c>
      <c r="U113" s="23"/>
      <c r="V113" s="24" t="e">
        <f>U113/#REF!</f>
        <v>#REF!</v>
      </c>
      <c r="W113" s="23" t="e">
        <f>U113-#REF!</f>
        <v>#REF!</v>
      </c>
      <c r="Y113" s="23" t="s">
        <v>2</v>
      </c>
      <c r="Z113" s="23">
        <v>376700</v>
      </c>
    </row>
    <row r="114" spans="1:26" ht="15.75" hidden="1">
      <c r="A114" s="73" t="s">
        <v>178</v>
      </c>
      <c r="B114" s="74" t="s">
        <v>179</v>
      </c>
      <c r="C114" s="23"/>
      <c r="D114" s="23"/>
      <c r="E114" s="23"/>
      <c r="F114" s="23"/>
      <c r="G114" s="23"/>
      <c r="H114" s="23">
        <f>E114/3*2+D114</f>
        <v>0</v>
      </c>
      <c r="I114" s="23"/>
      <c r="J114" s="23"/>
      <c r="K114" s="23" t="e">
        <f t="shared" si="42"/>
        <v>#DIV/0!</v>
      </c>
      <c r="L114" s="23">
        <f t="shared" si="29"/>
        <v>0</v>
      </c>
      <c r="N114" s="23"/>
      <c r="O114" s="23"/>
      <c r="P114" s="23"/>
      <c r="Q114" s="23"/>
      <c r="R114" s="23"/>
      <c r="S114" s="23"/>
      <c r="T114" s="23"/>
      <c r="U114" s="23"/>
      <c r="V114" s="20" t="e">
        <f>U114/#REF!</f>
        <v>#REF!</v>
      </c>
      <c r="W114" s="23"/>
      <c r="Y114" s="23"/>
      <c r="Z114" s="23"/>
    </row>
    <row r="115" spans="1:26" ht="15.75" hidden="1">
      <c r="A115" s="73" t="s">
        <v>180</v>
      </c>
      <c r="B115" s="74" t="s">
        <v>181</v>
      </c>
      <c r="C115" s="23"/>
      <c r="D115" s="23"/>
      <c r="E115" s="23"/>
      <c r="F115" s="23"/>
      <c r="G115" s="23"/>
      <c r="H115" s="23">
        <f>E115/3*2+D115</f>
        <v>0</v>
      </c>
      <c r="I115" s="23"/>
      <c r="J115" s="23"/>
      <c r="K115" s="23" t="e">
        <f t="shared" si="42"/>
        <v>#DIV/0!</v>
      </c>
      <c r="L115" s="23">
        <f t="shared" si="29"/>
        <v>0</v>
      </c>
      <c r="N115" s="23"/>
      <c r="O115" s="23"/>
      <c r="P115" s="23"/>
      <c r="Q115" s="23"/>
      <c r="R115" s="23"/>
      <c r="S115" s="23"/>
      <c r="T115" s="23"/>
      <c r="U115" s="23"/>
      <c r="V115" s="20" t="e">
        <f>U115/#REF!</f>
        <v>#REF!</v>
      </c>
      <c r="W115" s="23"/>
      <c r="Y115" s="23"/>
      <c r="Z115" s="23"/>
    </row>
    <row r="116" spans="1:26" ht="22.5" customHeight="1">
      <c r="A116" s="73" t="s">
        <v>271</v>
      </c>
      <c r="B116" s="74" t="s">
        <v>182</v>
      </c>
      <c r="C116" s="23"/>
      <c r="D116" s="23"/>
      <c r="E116" s="23"/>
      <c r="F116" s="23"/>
      <c r="G116" s="23"/>
      <c r="H116" s="23">
        <f>E116/3*2+D116</f>
        <v>0</v>
      </c>
      <c r="I116" s="23"/>
      <c r="J116" s="23"/>
      <c r="K116" s="23" t="e">
        <f t="shared" si="42"/>
        <v>#DIV/0!</v>
      </c>
      <c r="L116" s="23">
        <f t="shared" si="29"/>
        <v>0</v>
      </c>
      <c r="N116" s="23">
        <v>15000</v>
      </c>
      <c r="O116" s="23" t="s">
        <v>2</v>
      </c>
      <c r="P116" s="23"/>
      <c r="Q116" s="23"/>
      <c r="R116" s="23"/>
      <c r="S116" s="23"/>
      <c r="T116" s="23">
        <v>15000</v>
      </c>
      <c r="U116" s="23"/>
      <c r="V116" s="20" t="e">
        <f>U116/#REF!</f>
        <v>#REF!</v>
      </c>
      <c r="W116" s="23"/>
      <c r="Y116" s="23" t="s">
        <v>2</v>
      </c>
      <c r="Z116" s="23">
        <v>15000</v>
      </c>
    </row>
    <row r="117" spans="1:26" ht="15.75" hidden="1">
      <c r="A117" s="71" t="s">
        <v>183</v>
      </c>
      <c r="B117" s="72" t="s">
        <v>184</v>
      </c>
      <c r="C117" s="34">
        <f aca="true" t="shared" si="45" ref="C117:J117">SUM(C118:C120)</f>
        <v>0</v>
      </c>
      <c r="D117" s="34">
        <f t="shared" si="45"/>
        <v>0</v>
      </c>
      <c r="E117" s="34">
        <f t="shared" si="45"/>
        <v>0</v>
      </c>
      <c r="F117" s="34">
        <f t="shared" si="45"/>
        <v>0</v>
      </c>
      <c r="G117" s="34">
        <f t="shared" si="45"/>
        <v>0</v>
      </c>
      <c r="H117" s="34">
        <f t="shared" si="45"/>
        <v>0</v>
      </c>
      <c r="I117" s="34">
        <f t="shared" si="45"/>
        <v>0</v>
      </c>
      <c r="J117" s="34">
        <f t="shared" si="45"/>
        <v>0</v>
      </c>
      <c r="K117" s="35" t="e">
        <f t="shared" si="42"/>
        <v>#DIV/0!</v>
      </c>
      <c r="L117" s="35">
        <f t="shared" si="29"/>
        <v>0</v>
      </c>
      <c r="N117" s="34">
        <f aca="true" t="shared" si="46" ref="N117:S117">SUM(N118:N120)</f>
        <v>0</v>
      </c>
      <c r="O117" s="34">
        <f t="shared" si="46"/>
        <v>0</v>
      </c>
      <c r="P117" s="34">
        <f t="shared" si="46"/>
        <v>0</v>
      </c>
      <c r="Q117" s="34">
        <f t="shared" si="46"/>
        <v>0</v>
      </c>
      <c r="R117" s="34">
        <f t="shared" si="46"/>
        <v>0</v>
      </c>
      <c r="S117" s="34">
        <f t="shared" si="46"/>
        <v>0</v>
      </c>
      <c r="T117" s="34"/>
      <c r="U117" s="34">
        <f>SUM(U118:U120)</f>
        <v>0</v>
      </c>
      <c r="V117" s="20" t="e">
        <f>U117/#REF!</f>
        <v>#REF!</v>
      </c>
      <c r="W117" s="34">
        <f>SUM(W118:W120)</f>
        <v>0</v>
      </c>
      <c r="Y117" s="34">
        <f>SUM(Y118:Y120)</f>
        <v>0</v>
      </c>
      <c r="Z117" s="34"/>
    </row>
    <row r="118" spans="1:26" ht="15.75" hidden="1">
      <c r="A118" s="73" t="s">
        <v>185</v>
      </c>
      <c r="B118" s="74" t="s">
        <v>186</v>
      </c>
      <c r="C118" s="23"/>
      <c r="D118" s="23"/>
      <c r="E118" s="23"/>
      <c r="F118" s="23"/>
      <c r="G118" s="23"/>
      <c r="H118" s="23">
        <f>E118/3*2+D118</f>
        <v>0</v>
      </c>
      <c r="I118" s="23"/>
      <c r="J118" s="23"/>
      <c r="K118" s="23" t="e">
        <f t="shared" si="42"/>
        <v>#DIV/0!</v>
      </c>
      <c r="L118" s="23">
        <f t="shared" si="29"/>
        <v>0</v>
      </c>
      <c r="N118" s="23"/>
      <c r="O118" s="23"/>
      <c r="P118" s="23"/>
      <c r="Q118" s="23"/>
      <c r="R118" s="23"/>
      <c r="S118" s="23"/>
      <c r="T118" s="23"/>
      <c r="U118" s="23"/>
      <c r="V118" s="20" t="e">
        <f>U118/#REF!</f>
        <v>#REF!</v>
      </c>
      <c r="W118" s="23"/>
      <c r="Y118" s="23"/>
      <c r="Z118" s="23"/>
    </row>
    <row r="119" spans="1:26" ht="15.75" hidden="1">
      <c r="A119" s="73" t="s">
        <v>187</v>
      </c>
      <c r="B119" s="74" t="s">
        <v>188</v>
      </c>
      <c r="C119" s="23"/>
      <c r="D119" s="23"/>
      <c r="E119" s="23"/>
      <c r="F119" s="23"/>
      <c r="G119" s="23"/>
      <c r="H119" s="23">
        <f>E119/3*2+D119</f>
        <v>0</v>
      </c>
      <c r="I119" s="23"/>
      <c r="J119" s="23"/>
      <c r="K119" s="23" t="e">
        <f t="shared" si="42"/>
        <v>#DIV/0!</v>
      </c>
      <c r="L119" s="23">
        <f t="shared" si="29"/>
        <v>0</v>
      </c>
      <c r="N119" s="23"/>
      <c r="O119" s="23"/>
      <c r="P119" s="23"/>
      <c r="Q119" s="23"/>
      <c r="R119" s="23"/>
      <c r="S119" s="23"/>
      <c r="T119" s="23"/>
      <c r="U119" s="23"/>
      <c r="V119" s="20" t="e">
        <f>U119/#REF!</f>
        <v>#REF!</v>
      </c>
      <c r="W119" s="23"/>
      <c r="Y119" s="23"/>
      <c r="Z119" s="23"/>
    </row>
    <row r="120" spans="1:26" ht="31.5" hidden="1">
      <c r="A120" s="73" t="s">
        <v>189</v>
      </c>
      <c r="B120" s="74" t="s">
        <v>190</v>
      </c>
      <c r="C120" s="23"/>
      <c r="D120" s="23"/>
      <c r="E120" s="23"/>
      <c r="F120" s="23"/>
      <c r="G120" s="23"/>
      <c r="H120" s="23">
        <f>E120/3*2+D120</f>
        <v>0</v>
      </c>
      <c r="I120" s="23"/>
      <c r="J120" s="23"/>
      <c r="K120" s="23" t="e">
        <f t="shared" si="42"/>
        <v>#DIV/0!</v>
      </c>
      <c r="L120" s="23">
        <f t="shared" si="29"/>
        <v>0</v>
      </c>
      <c r="N120" s="23"/>
      <c r="O120" s="23"/>
      <c r="P120" s="23"/>
      <c r="Q120" s="23"/>
      <c r="R120" s="23"/>
      <c r="S120" s="23"/>
      <c r="T120" s="23"/>
      <c r="U120" s="23"/>
      <c r="V120" s="20" t="e">
        <f>U120/#REF!</f>
        <v>#REF!</v>
      </c>
      <c r="W120" s="23"/>
      <c r="Y120" s="23"/>
      <c r="Z120" s="23"/>
    </row>
    <row r="121" spans="1:26" ht="15.75">
      <c r="A121" s="73" t="s">
        <v>176</v>
      </c>
      <c r="B121" s="74" t="s">
        <v>243</v>
      </c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N121" s="23" t="s">
        <v>2</v>
      </c>
      <c r="O121" s="23" t="s">
        <v>2</v>
      </c>
      <c r="P121" s="23"/>
      <c r="Q121" s="23"/>
      <c r="R121" s="23"/>
      <c r="S121" s="23"/>
      <c r="T121" s="23" t="s">
        <v>2</v>
      </c>
      <c r="U121" s="23"/>
      <c r="V121" s="20"/>
      <c r="W121" s="23"/>
      <c r="Y121" s="23" t="s">
        <v>2</v>
      </c>
      <c r="Z121" s="23" t="s">
        <v>2</v>
      </c>
    </row>
    <row r="122" spans="1:26" ht="15.75">
      <c r="A122" s="71" t="s">
        <v>191</v>
      </c>
      <c r="B122" s="72" t="s">
        <v>192</v>
      </c>
      <c r="C122" s="34">
        <f aca="true" t="shared" si="47" ref="C122:J122">SUM(C123:C124)</f>
        <v>300</v>
      </c>
      <c r="D122" s="34">
        <f t="shared" si="47"/>
        <v>55.4</v>
      </c>
      <c r="E122" s="34">
        <f t="shared" si="47"/>
        <v>93.5</v>
      </c>
      <c r="F122" s="34">
        <f t="shared" si="47"/>
        <v>63.4</v>
      </c>
      <c r="G122" s="34">
        <f t="shared" si="47"/>
        <v>87.7</v>
      </c>
      <c r="H122" s="34">
        <f t="shared" si="47"/>
        <v>170.03333333333333</v>
      </c>
      <c r="I122" s="34">
        <f t="shared" si="47"/>
        <v>0</v>
      </c>
      <c r="J122" s="34">
        <f t="shared" si="47"/>
        <v>300</v>
      </c>
      <c r="K122" s="35">
        <f t="shared" si="42"/>
        <v>0</v>
      </c>
      <c r="L122" s="35">
        <f t="shared" si="29"/>
        <v>-170.03333333333333</v>
      </c>
      <c r="N122" s="34">
        <v>50000</v>
      </c>
      <c r="O122" s="34" t="s">
        <v>2</v>
      </c>
      <c r="P122" s="34">
        <f>SUM(P123:P124)</f>
        <v>55.4</v>
      </c>
      <c r="Q122" s="34">
        <f>SUM(Q123:Q124)</f>
        <v>93.5</v>
      </c>
      <c r="R122" s="34">
        <f>SUM(R123:R124)</f>
        <v>63.4</v>
      </c>
      <c r="S122" s="34">
        <f>SUM(S123:S124)</f>
        <v>87.7</v>
      </c>
      <c r="T122" s="34">
        <v>50000</v>
      </c>
      <c r="U122" s="34">
        <f>SUM(U123:U124)</f>
        <v>0</v>
      </c>
      <c r="V122" s="36" t="e">
        <f>U122/#REF!</f>
        <v>#REF!</v>
      </c>
      <c r="W122" s="34" t="e">
        <f>SUM(W123:W124)</f>
        <v>#REF!</v>
      </c>
      <c r="Y122" s="34" t="s">
        <v>2</v>
      </c>
      <c r="Z122" s="34">
        <v>50000</v>
      </c>
    </row>
    <row r="123" spans="1:26" ht="31.5">
      <c r="A123" s="73" t="s">
        <v>193</v>
      </c>
      <c r="B123" s="74" t="s">
        <v>256</v>
      </c>
      <c r="C123" s="23">
        <v>300</v>
      </c>
      <c r="D123" s="23">
        <v>55.4</v>
      </c>
      <c r="E123" s="23">
        <v>93.5</v>
      </c>
      <c r="F123" s="23">
        <v>63.4</v>
      </c>
      <c r="G123" s="23">
        <v>87.7</v>
      </c>
      <c r="H123" s="23">
        <f>E123+D123+F123/3</f>
        <v>170.03333333333333</v>
      </c>
      <c r="I123" s="23"/>
      <c r="J123" s="62">
        <f>C123+I123</f>
        <v>300</v>
      </c>
      <c r="K123" s="23">
        <f t="shared" si="42"/>
        <v>0</v>
      </c>
      <c r="L123" s="23">
        <f t="shared" si="29"/>
        <v>-170.03333333333333</v>
      </c>
      <c r="N123" s="62">
        <v>50000</v>
      </c>
      <c r="O123" s="23" t="s">
        <v>2</v>
      </c>
      <c r="P123" s="23">
        <v>55.4</v>
      </c>
      <c r="Q123" s="23">
        <v>93.5</v>
      </c>
      <c r="R123" s="23">
        <v>63.4</v>
      </c>
      <c r="S123" s="23">
        <v>87.7</v>
      </c>
      <c r="T123" s="23">
        <v>50000</v>
      </c>
      <c r="U123" s="23"/>
      <c r="V123" s="24" t="e">
        <f>U123/#REF!</f>
        <v>#REF!</v>
      </c>
      <c r="W123" s="23" t="e">
        <f>U123-#REF!</f>
        <v>#REF!</v>
      </c>
      <c r="Y123" s="23" t="s">
        <v>2</v>
      </c>
      <c r="Z123" s="23">
        <v>50000</v>
      </c>
    </row>
    <row r="124" spans="1:26" ht="31.5" hidden="1">
      <c r="A124" s="73" t="s">
        <v>194</v>
      </c>
      <c r="B124" s="74" t="s">
        <v>195</v>
      </c>
      <c r="C124" s="23"/>
      <c r="D124" s="23"/>
      <c r="E124" s="23"/>
      <c r="F124" s="23"/>
      <c r="G124" s="23"/>
      <c r="H124" s="23">
        <f>E124/3*2+D124</f>
        <v>0</v>
      </c>
      <c r="I124" s="23"/>
      <c r="J124" s="23"/>
      <c r="K124" s="23" t="e">
        <f t="shared" si="42"/>
        <v>#DIV/0!</v>
      </c>
      <c r="L124" s="23">
        <f t="shared" si="29"/>
        <v>0</v>
      </c>
      <c r="N124" s="23"/>
      <c r="O124" s="23"/>
      <c r="P124" s="23"/>
      <c r="Q124" s="23"/>
      <c r="R124" s="23"/>
      <c r="S124" s="23"/>
      <c r="T124" s="23"/>
      <c r="U124" s="23"/>
      <c r="V124" s="20" t="e">
        <f>U124/#REF!</f>
        <v>#REF!</v>
      </c>
      <c r="W124" s="23"/>
      <c r="Y124" s="23"/>
      <c r="Z124" s="23"/>
    </row>
    <row r="125" spans="1:26" ht="15.75" hidden="1">
      <c r="A125" s="71" t="s">
        <v>196</v>
      </c>
      <c r="B125" s="72" t="s">
        <v>197</v>
      </c>
      <c r="C125" s="34">
        <f aca="true" t="shared" si="48" ref="C125:J125">C126</f>
        <v>0</v>
      </c>
      <c r="D125" s="34">
        <f t="shared" si="48"/>
        <v>0</v>
      </c>
      <c r="E125" s="34">
        <f t="shared" si="48"/>
        <v>0</v>
      </c>
      <c r="F125" s="34">
        <f t="shared" si="48"/>
        <v>0</v>
      </c>
      <c r="G125" s="34">
        <f t="shared" si="48"/>
        <v>0</v>
      </c>
      <c r="H125" s="34">
        <f t="shared" si="48"/>
        <v>0</v>
      </c>
      <c r="I125" s="34">
        <f t="shared" si="48"/>
        <v>0</v>
      </c>
      <c r="J125" s="34">
        <f t="shared" si="48"/>
        <v>0</v>
      </c>
      <c r="K125" s="23" t="e">
        <f t="shared" si="42"/>
        <v>#DIV/0!</v>
      </c>
      <c r="L125" s="23">
        <f t="shared" si="29"/>
        <v>0</v>
      </c>
      <c r="N125" s="34">
        <f aca="true" t="shared" si="49" ref="N125:S125">N126</f>
        <v>0</v>
      </c>
      <c r="O125" s="34">
        <f t="shared" si="49"/>
        <v>0</v>
      </c>
      <c r="P125" s="34">
        <f t="shared" si="49"/>
        <v>0</v>
      </c>
      <c r="Q125" s="34">
        <f t="shared" si="49"/>
        <v>0</v>
      </c>
      <c r="R125" s="34">
        <f t="shared" si="49"/>
        <v>0</v>
      </c>
      <c r="S125" s="34">
        <f t="shared" si="49"/>
        <v>0</v>
      </c>
      <c r="T125" s="34"/>
      <c r="U125" s="34">
        <f>U126</f>
        <v>0</v>
      </c>
      <c r="V125" s="20" t="e">
        <f>U125/#REF!</f>
        <v>#REF!</v>
      </c>
      <c r="W125" s="34">
        <f>W126</f>
        <v>0</v>
      </c>
      <c r="Y125" s="34">
        <f>Y126</f>
        <v>0</v>
      </c>
      <c r="Z125" s="34"/>
    </row>
    <row r="126" spans="1:26" ht="31.5" hidden="1">
      <c r="A126" s="73" t="s">
        <v>198</v>
      </c>
      <c r="B126" s="74" t="s">
        <v>199</v>
      </c>
      <c r="C126" s="23"/>
      <c r="D126" s="23"/>
      <c r="E126" s="23"/>
      <c r="F126" s="23"/>
      <c r="G126" s="23"/>
      <c r="H126" s="23">
        <f>E126/3*2+D126</f>
        <v>0</v>
      </c>
      <c r="I126" s="23"/>
      <c r="J126" s="23"/>
      <c r="K126" s="23" t="e">
        <f t="shared" si="42"/>
        <v>#DIV/0!</v>
      </c>
      <c r="L126" s="23">
        <f t="shared" si="29"/>
        <v>0</v>
      </c>
      <c r="N126" s="23"/>
      <c r="O126" s="23"/>
      <c r="P126" s="23"/>
      <c r="Q126" s="23"/>
      <c r="R126" s="23"/>
      <c r="S126" s="23"/>
      <c r="T126" s="23"/>
      <c r="U126" s="23"/>
      <c r="V126" s="20" t="e">
        <f>U126/#REF!</f>
        <v>#REF!</v>
      </c>
      <c r="W126" s="23"/>
      <c r="Y126" s="23"/>
      <c r="Z126" s="23"/>
    </row>
    <row r="127" spans="1:26" ht="15.75">
      <c r="A127" s="73" t="s">
        <v>257</v>
      </c>
      <c r="B127" s="74" t="s">
        <v>197</v>
      </c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N127" s="23" t="s">
        <v>2</v>
      </c>
      <c r="O127" s="23" t="s">
        <v>2</v>
      </c>
      <c r="P127" s="23"/>
      <c r="Q127" s="23"/>
      <c r="R127" s="23"/>
      <c r="S127" s="23"/>
      <c r="T127" s="23" t="s">
        <v>2</v>
      </c>
      <c r="U127" s="23"/>
      <c r="V127" s="20"/>
      <c r="W127" s="23"/>
      <c r="Y127" s="23" t="s">
        <v>2</v>
      </c>
      <c r="Z127" s="23" t="s">
        <v>2</v>
      </c>
    </row>
    <row r="128" spans="1:26" ht="21" customHeight="1">
      <c r="A128" s="78" t="s">
        <v>200</v>
      </c>
      <c r="B128" s="79" t="s">
        <v>201</v>
      </c>
      <c r="C128" s="34" t="e">
        <f>C81+C91+C93+#REF!+C101+C104+C107+C112+C117+C122+C125</f>
        <v>#REF!</v>
      </c>
      <c r="D128" s="34" t="e">
        <f>D81+D91+D93+#REF!+D101+D104+D107+D112+D117+D122+D125</f>
        <v>#REF!</v>
      </c>
      <c r="E128" s="34" t="e">
        <f>E81+E91+E93+#REF!+E101+E104+E107+E112+E117+E122+E125</f>
        <v>#REF!</v>
      </c>
      <c r="F128" s="34" t="e">
        <f>F81+F91+F93+#REF!+F101+F104+F107+F112+F117+F122+F125</f>
        <v>#REF!</v>
      </c>
      <c r="G128" s="34" t="e">
        <f>G81+G91+G93+#REF!+G101+G104+G107+G112+G117+G122+G125</f>
        <v>#REF!</v>
      </c>
      <c r="H128" s="34" t="e">
        <f>H81+H91+H93+#REF!+H101+H104+H107+H112+H117+H122+H125</f>
        <v>#REF!</v>
      </c>
      <c r="I128" s="34" t="e">
        <f>I81+I91+I93+#REF!+I101+I104+I107+I112+I117+I122+I125</f>
        <v>#REF!</v>
      </c>
      <c r="J128" s="34" t="e">
        <f>J81+J91+J93+#REF!+J101+J104+J107+J112+J117+J122+J125</f>
        <v>#REF!</v>
      </c>
      <c r="K128" s="35" t="e">
        <f t="shared" si="42"/>
        <v>#REF!</v>
      </c>
      <c r="L128" s="35" t="e">
        <f t="shared" si="29"/>
        <v>#REF!</v>
      </c>
      <c r="N128" s="34" t="s">
        <v>2</v>
      </c>
      <c r="O128" s="34" t="s">
        <v>2</v>
      </c>
      <c r="P128" s="34" t="e">
        <f>P81+P91+P93+#REF!+P101+P104+P107+P112+P117+P122+P125</f>
        <v>#REF!</v>
      </c>
      <c r="Q128" s="34" t="e">
        <f>Q81+Q91+Q93+#REF!+Q101+Q104+Q107+Q112+Q117+Q122+Q125</f>
        <v>#REF!</v>
      </c>
      <c r="R128" s="34" t="e">
        <f>R81+R91+R93+#REF!+R101+R104+R107+R112+R117+R122+R125</f>
        <v>#REF!</v>
      </c>
      <c r="S128" s="34" t="e">
        <f>S81+S91+S93+#REF!+S101+S104+S107+S112+S117+S122+S125</f>
        <v>#REF!</v>
      </c>
      <c r="T128" s="34" t="s">
        <v>2</v>
      </c>
      <c r="U128" s="34" t="e">
        <f>U81+U91+U93+#REF!+U101+U104+U107+U112+U117+U122+U125</f>
        <v>#REF!</v>
      </c>
      <c r="V128" s="36" t="e">
        <f>U128/#REF!</f>
        <v>#REF!</v>
      </c>
      <c r="W128" s="34" t="e">
        <f>W81+W91+W93+#REF!+W101+W104+W107+W112+W117+W122+W125</f>
        <v>#REF!</v>
      </c>
      <c r="Y128" s="34" t="s">
        <v>2</v>
      </c>
      <c r="Z128" s="34" t="s">
        <v>2</v>
      </c>
    </row>
    <row r="129" spans="1:26" s="59" customFormat="1" ht="31.5" hidden="1">
      <c r="A129" s="58" t="s">
        <v>202</v>
      </c>
      <c r="B129" s="53" t="s">
        <v>203</v>
      </c>
      <c r="C129" s="35">
        <f aca="true" t="shared" si="50" ref="C129:J129">C130</f>
        <v>0</v>
      </c>
      <c r="D129" s="35">
        <f t="shared" si="50"/>
        <v>0</v>
      </c>
      <c r="E129" s="35">
        <f t="shared" si="50"/>
        <v>0</v>
      </c>
      <c r="F129" s="35">
        <f t="shared" si="50"/>
        <v>0</v>
      </c>
      <c r="G129" s="35">
        <f t="shared" si="50"/>
        <v>0</v>
      </c>
      <c r="H129" s="35">
        <f t="shared" si="50"/>
        <v>0</v>
      </c>
      <c r="I129" s="35">
        <f t="shared" si="50"/>
        <v>0</v>
      </c>
      <c r="J129" s="35">
        <f t="shared" si="50"/>
        <v>0</v>
      </c>
      <c r="K129" s="35" t="e">
        <f aca="true" t="shared" si="51" ref="K129:K134">I129/H129%</f>
        <v>#DIV/0!</v>
      </c>
      <c r="L129" s="35">
        <f aca="true" t="shared" si="52" ref="L129:L134">I129-H129</f>
        <v>0</v>
      </c>
      <c r="N129" s="35">
        <f aca="true" t="shared" si="53" ref="N129:S129">N130</f>
        <v>0</v>
      </c>
      <c r="O129" s="35">
        <f t="shared" si="53"/>
        <v>0</v>
      </c>
      <c r="P129" s="35">
        <f t="shared" si="53"/>
        <v>0</v>
      </c>
      <c r="Q129" s="35">
        <f t="shared" si="53"/>
        <v>0</v>
      </c>
      <c r="R129" s="35">
        <f t="shared" si="53"/>
        <v>0</v>
      </c>
      <c r="S129" s="35">
        <f t="shared" si="53"/>
        <v>0</v>
      </c>
      <c r="T129" s="35"/>
      <c r="U129" s="35">
        <f>U130</f>
        <v>0</v>
      </c>
      <c r="V129" s="20" t="e">
        <f>U129/#REF!</f>
        <v>#REF!</v>
      </c>
      <c r="W129" s="35">
        <f>W130</f>
        <v>0</v>
      </c>
      <c r="Y129" s="35">
        <f>Y130</f>
        <v>0</v>
      </c>
      <c r="Z129" s="35"/>
    </row>
    <row r="130" spans="1:26" ht="15.75" hidden="1">
      <c r="A130" s="60" t="s">
        <v>204</v>
      </c>
      <c r="B130" s="61" t="s">
        <v>205</v>
      </c>
      <c r="C130" s="80"/>
      <c r="D130" s="80"/>
      <c r="E130" s="80"/>
      <c r="F130" s="80"/>
      <c r="G130" s="80"/>
      <c r="H130" s="63">
        <f>E130/3*2+D130</f>
        <v>0</v>
      </c>
      <c r="I130" s="80"/>
      <c r="J130" s="80"/>
      <c r="K130" s="23" t="e">
        <f t="shared" si="51"/>
        <v>#DIV/0!</v>
      </c>
      <c r="L130" s="23">
        <f t="shared" si="52"/>
        <v>0</v>
      </c>
      <c r="N130" s="80"/>
      <c r="O130" s="80"/>
      <c r="P130" s="80"/>
      <c r="Q130" s="80"/>
      <c r="R130" s="80"/>
      <c r="S130" s="80"/>
      <c r="T130" s="80"/>
      <c r="U130" s="80"/>
      <c r="V130" s="20" t="e">
        <f>U130/#REF!</f>
        <v>#REF!</v>
      </c>
      <c r="W130" s="80"/>
      <c r="Y130" s="80"/>
      <c r="Z130" s="80"/>
    </row>
    <row r="131" spans="1:26" s="59" customFormat="1" ht="25.5" hidden="1">
      <c r="A131" s="60" t="s">
        <v>206</v>
      </c>
      <c r="B131" s="61" t="s">
        <v>207</v>
      </c>
      <c r="C131" s="62"/>
      <c r="D131" s="62"/>
      <c r="E131" s="62"/>
      <c r="F131" s="62"/>
      <c r="G131" s="62"/>
      <c r="H131" s="63">
        <f>E131/3*2+D131</f>
        <v>0</v>
      </c>
      <c r="I131" s="62"/>
      <c r="J131" s="62"/>
      <c r="K131" s="23" t="e">
        <f t="shared" si="51"/>
        <v>#DIV/0!</v>
      </c>
      <c r="L131" s="23">
        <f t="shared" si="52"/>
        <v>0</v>
      </c>
      <c r="N131" s="62"/>
      <c r="O131" s="62"/>
      <c r="P131" s="62"/>
      <c r="Q131" s="62"/>
      <c r="R131" s="62"/>
      <c r="S131" s="62"/>
      <c r="T131" s="62"/>
      <c r="U131" s="62"/>
      <c r="V131" s="20" t="e">
        <f>U131/#REF!</f>
        <v>#REF!</v>
      </c>
      <c r="W131" s="62"/>
      <c r="Y131" s="62"/>
      <c r="Z131" s="62"/>
    </row>
    <row r="132" spans="1:26" s="59" customFormat="1" ht="63" hidden="1">
      <c r="A132" s="58" t="s">
        <v>208</v>
      </c>
      <c r="B132" s="53" t="s">
        <v>209</v>
      </c>
      <c r="C132" s="35">
        <f aca="true" t="shared" si="54" ref="C132:J132">C133</f>
        <v>0</v>
      </c>
      <c r="D132" s="35">
        <f t="shared" si="54"/>
        <v>0</v>
      </c>
      <c r="E132" s="35">
        <f t="shared" si="54"/>
        <v>0</v>
      </c>
      <c r="F132" s="35">
        <f t="shared" si="54"/>
        <v>0</v>
      </c>
      <c r="G132" s="35">
        <f t="shared" si="54"/>
        <v>0</v>
      </c>
      <c r="H132" s="35">
        <f t="shared" si="54"/>
        <v>0</v>
      </c>
      <c r="I132" s="35">
        <f t="shared" si="54"/>
        <v>0</v>
      </c>
      <c r="J132" s="35">
        <f t="shared" si="54"/>
        <v>0</v>
      </c>
      <c r="K132" s="35" t="e">
        <f t="shared" si="51"/>
        <v>#DIV/0!</v>
      </c>
      <c r="L132" s="35">
        <f t="shared" si="52"/>
        <v>0</v>
      </c>
      <c r="N132" s="35">
        <f aca="true" t="shared" si="55" ref="N132:S132">N133</f>
        <v>0</v>
      </c>
      <c r="O132" s="35">
        <f t="shared" si="55"/>
        <v>0</v>
      </c>
      <c r="P132" s="35">
        <f t="shared" si="55"/>
        <v>0</v>
      </c>
      <c r="Q132" s="35">
        <f t="shared" si="55"/>
        <v>0</v>
      </c>
      <c r="R132" s="35">
        <f t="shared" si="55"/>
        <v>0</v>
      </c>
      <c r="S132" s="35">
        <f t="shared" si="55"/>
        <v>0</v>
      </c>
      <c r="T132" s="35"/>
      <c r="U132" s="35">
        <f>U133</f>
        <v>0</v>
      </c>
      <c r="V132" s="20" t="e">
        <f>U132/#REF!</f>
        <v>#REF!</v>
      </c>
      <c r="W132" s="35">
        <f>W133</f>
        <v>0</v>
      </c>
      <c r="Y132" s="35">
        <f>Y133</f>
        <v>0</v>
      </c>
      <c r="Z132" s="35"/>
    </row>
    <row r="133" spans="1:26" s="59" customFormat="1" ht="51" hidden="1">
      <c r="A133" s="60" t="s">
        <v>210</v>
      </c>
      <c r="B133" s="61" t="s">
        <v>211</v>
      </c>
      <c r="C133" s="62"/>
      <c r="D133" s="62"/>
      <c r="E133" s="62"/>
      <c r="F133" s="62"/>
      <c r="G133" s="62"/>
      <c r="H133" s="63">
        <f>E133/3*2+D133</f>
        <v>0</v>
      </c>
      <c r="I133" s="62"/>
      <c r="J133" s="62"/>
      <c r="K133" s="23" t="e">
        <f t="shared" si="51"/>
        <v>#DIV/0!</v>
      </c>
      <c r="L133" s="23">
        <f t="shared" si="52"/>
        <v>0</v>
      </c>
      <c r="N133" s="62"/>
      <c r="O133" s="62"/>
      <c r="P133" s="62"/>
      <c r="Q133" s="62"/>
      <c r="R133" s="62"/>
      <c r="S133" s="62"/>
      <c r="T133" s="62"/>
      <c r="U133" s="62"/>
      <c r="V133" s="20" t="e">
        <f>U133/#REF!</f>
        <v>#REF!</v>
      </c>
      <c r="W133" s="62"/>
      <c r="Y133" s="62"/>
      <c r="Z133" s="62"/>
    </row>
    <row r="134" spans="1:26" ht="15.75">
      <c r="A134" s="81" t="s">
        <v>212</v>
      </c>
      <c r="B134" s="64" t="s">
        <v>213</v>
      </c>
      <c r="C134" s="41" t="e">
        <f>C128+#REF!</f>
        <v>#REF!</v>
      </c>
      <c r="D134" s="41" t="e">
        <f>D128+#REF!</f>
        <v>#REF!</v>
      </c>
      <c r="E134" s="41" t="e">
        <f>E128+#REF!</f>
        <v>#REF!</v>
      </c>
      <c r="F134" s="41" t="e">
        <f>F128+#REF!</f>
        <v>#REF!</v>
      </c>
      <c r="G134" s="41" t="e">
        <f>G128+#REF!</f>
        <v>#REF!</v>
      </c>
      <c r="H134" s="41" t="e">
        <f>H128+#REF!</f>
        <v>#REF!</v>
      </c>
      <c r="I134" s="41" t="e">
        <f>I128+#REF!</f>
        <v>#REF!</v>
      </c>
      <c r="J134" s="41" t="e">
        <f>J128+#REF!</f>
        <v>#REF!</v>
      </c>
      <c r="K134" s="41" t="e">
        <f t="shared" si="51"/>
        <v>#REF!</v>
      </c>
      <c r="L134" s="41" t="e">
        <f t="shared" si="52"/>
        <v>#REF!</v>
      </c>
      <c r="N134" s="41">
        <v>2768500</v>
      </c>
      <c r="O134" s="41">
        <v>169774</v>
      </c>
      <c r="P134" s="41" t="e">
        <f>P128+#REF!</f>
        <v>#REF!</v>
      </c>
      <c r="Q134" s="41" t="e">
        <f>Q128+#REF!</f>
        <v>#REF!</v>
      </c>
      <c r="R134" s="41" t="e">
        <f>R128+#REF!</f>
        <v>#REF!</v>
      </c>
      <c r="S134" s="41" t="e">
        <f>S128+#REF!</f>
        <v>#REF!</v>
      </c>
      <c r="T134" s="41">
        <v>2938274</v>
      </c>
      <c r="U134" s="41" t="e">
        <f>U128+#REF!</f>
        <v>#REF!</v>
      </c>
      <c r="V134" s="56" t="e">
        <f>U134/#REF!</f>
        <v>#REF!</v>
      </c>
      <c r="W134" s="41" t="e">
        <f>W128+#REF!</f>
        <v>#REF!</v>
      </c>
      <c r="Y134" s="41" t="s">
        <v>2</v>
      </c>
      <c r="Z134" s="41">
        <v>2938274</v>
      </c>
    </row>
    <row r="135" spans="1:26" ht="48.75" customHeight="1">
      <c r="A135" s="82" t="s">
        <v>214</v>
      </c>
      <c r="B135" s="83" t="s">
        <v>215</v>
      </c>
      <c r="C135" s="84" t="e">
        <f aca="true" t="shared" si="56" ref="C135:L135">C78-C134</f>
        <v>#REF!</v>
      </c>
      <c r="D135" s="84" t="e">
        <f t="shared" si="56"/>
        <v>#REF!</v>
      </c>
      <c r="E135" s="84" t="e">
        <f t="shared" si="56"/>
        <v>#REF!</v>
      </c>
      <c r="F135" s="84" t="e">
        <f t="shared" si="56"/>
        <v>#REF!</v>
      </c>
      <c r="G135" s="84" t="e">
        <f t="shared" si="56"/>
        <v>#REF!</v>
      </c>
      <c r="H135" s="84" t="e">
        <f t="shared" si="56"/>
        <v>#REF!</v>
      </c>
      <c r="I135" s="84" t="e">
        <f t="shared" si="56"/>
        <v>#REF!</v>
      </c>
      <c r="J135" s="84" t="e">
        <f t="shared" si="56"/>
        <v>#REF!</v>
      </c>
      <c r="K135" s="84" t="e">
        <f t="shared" si="56"/>
        <v>#REF!</v>
      </c>
      <c r="L135" s="84" t="e">
        <f t="shared" si="56"/>
        <v>#REF!</v>
      </c>
      <c r="N135" s="84" t="s">
        <v>2</v>
      </c>
      <c r="O135" s="84"/>
      <c r="P135" s="84" t="e">
        <f>P78-P134</f>
        <v>#REF!</v>
      </c>
      <c r="Q135" s="84" t="e">
        <f>Q78-Q134</f>
        <v>#REF!</v>
      </c>
      <c r="R135" s="84" t="e">
        <f>R78-R134</f>
        <v>#REF!</v>
      </c>
      <c r="S135" s="84" t="e">
        <f>S78-S134</f>
        <v>#REF!</v>
      </c>
      <c r="T135" s="84">
        <v>139774</v>
      </c>
      <c r="U135" s="84" t="e">
        <f>U78-U134</f>
        <v>#REF!</v>
      </c>
      <c r="V135" s="24"/>
      <c r="W135" s="23" t="e">
        <f>U135-#REF!</f>
        <v>#REF!</v>
      </c>
      <c r="Y135" s="84"/>
      <c r="Z135" s="84">
        <v>139774</v>
      </c>
    </row>
    <row r="136" spans="1:5" ht="33" customHeight="1" hidden="1">
      <c r="A136" s="113" t="s">
        <v>216</v>
      </c>
      <c r="B136" s="114"/>
      <c r="C136" s="114"/>
      <c r="D136" s="114"/>
      <c r="E136" s="114"/>
    </row>
    <row r="137" spans="1:23" ht="94.5" hidden="1">
      <c r="A137" s="85" t="s">
        <v>217</v>
      </c>
      <c r="B137" s="86" t="s">
        <v>218</v>
      </c>
      <c r="C137" s="87">
        <v>0</v>
      </c>
      <c r="D137" s="87"/>
      <c r="E137" s="87">
        <v>0</v>
      </c>
      <c r="F137" s="87">
        <v>0</v>
      </c>
      <c r="G137" s="87">
        <v>0</v>
      </c>
      <c r="H137" s="87"/>
      <c r="I137" s="87"/>
      <c r="J137" s="87"/>
      <c r="K137" s="87"/>
      <c r="L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</row>
    <row r="138" spans="1:23" ht="189" customHeight="1" hidden="1">
      <c r="A138" s="85" t="s">
        <v>219</v>
      </c>
      <c r="B138" s="86" t="s">
        <v>220</v>
      </c>
      <c r="C138" s="88">
        <v>0</v>
      </c>
      <c r="D138" s="88"/>
      <c r="E138" s="88">
        <v>-299</v>
      </c>
      <c r="F138" s="88">
        <v>-299</v>
      </c>
      <c r="G138" s="88">
        <v>-299</v>
      </c>
      <c r="H138" s="88"/>
      <c r="I138" s="88"/>
      <c r="J138" s="88"/>
      <c r="K138" s="88"/>
      <c r="L138" s="88"/>
      <c r="N138" s="88"/>
      <c r="O138" s="88"/>
      <c r="P138" s="88"/>
      <c r="Q138" s="88"/>
      <c r="R138" s="88"/>
      <c r="S138" s="88"/>
      <c r="T138" s="88"/>
      <c r="U138" s="88"/>
      <c r="V138" s="88"/>
      <c r="W138" s="88"/>
    </row>
    <row r="139" spans="1:23" ht="31.5" hidden="1">
      <c r="A139" s="85" t="s">
        <v>221</v>
      </c>
      <c r="B139" s="86" t="s">
        <v>222</v>
      </c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N139" s="88"/>
      <c r="O139" s="88"/>
      <c r="P139" s="88"/>
      <c r="Q139" s="88"/>
      <c r="R139" s="88"/>
      <c r="S139" s="88"/>
      <c r="T139" s="88"/>
      <c r="U139" s="88"/>
      <c r="V139" s="88"/>
      <c r="W139" s="88"/>
    </row>
    <row r="140" spans="1:23" ht="47.25" hidden="1">
      <c r="A140" s="85" t="s">
        <v>223</v>
      </c>
      <c r="B140" s="86" t="s">
        <v>224</v>
      </c>
      <c r="C140" s="88">
        <v>0</v>
      </c>
      <c r="D140" s="88"/>
      <c r="E140" s="88">
        <v>0</v>
      </c>
      <c r="F140" s="88">
        <v>0</v>
      </c>
      <c r="G140" s="88">
        <v>0</v>
      </c>
      <c r="H140" s="88"/>
      <c r="I140" s="88"/>
      <c r="J140" s="88"/>
      <c r="K140" s="88"/>
      <c r="L140" s="88"/>
      <c r="N140" s="88"/>
      <c r="O140" s="88"/>
      <c r="P140" s="88"/>
      <c r="Q140" s="88"/>
      <c r="R140" s="88"/>
      <c r="S140" s="88"/>
      <c r="T140" s="88"/>
      <c r="U140" s="88"/>
      <c r="V140" s="88"/>
      <c r="W140" s="88"/>
    </row>
    <row r="141" spans="1:23" ht="63" hidden="1">
      <c r="A141" s="89" t="s">
        <v>225</v>
      </c>
      <c r="B141" s="90" t="s">
        <v>226</v>
      </c>
      <c r="C141" s="91">
        <v>0</v>
      </c>
      <c r="D141" s="91"/>
      <c r="E141" s="91">
        <v>0</v>
      </c>
      <c r="F141" s="91">
        <v>0</v>
      </c>
      <c r="G141" s="91">
        <v>0</v>
      </c>
      <c r="H141" s="91"/>
      <c r="I141" s="91"/>
      <c r="J141" s="91"/>
      <c r="K141" s="91"/>
      <c r="L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</row>
    <row r="142" spans="1:23" ht="47.25" hidden="1">
      <c r="A142" s="89" t="s">
        <v>227</v>
      </c>
      <c r="B142" s="90" t="s">
        <v>228</v>
      </c>
      <c r="C142" s="91"/>
      <c r="D142" s="91"/>
      <c r="E142" s="91">
        <v>20</v>
      </c>
      <c r="F142" s="91">
        <v>20</v>
      </c>
      <c r="G142" s="91">
        <v>20</v>
      </c>
      <c r="H142" s="91"/>
      <c r="I142" s="91"/>
      <c r="J142" s="91"/>
      <c r="K142" s="91"/>
      <c r="L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</row>
    <row r="143" spans="1:23" ht="21" hidden="1">
      <c r="A143" s="89" t="s">
        <v>229</v>
      </c>
      <c r="B143" s="90" t="s">
        <v>230</v>
      </c>
      <c r="C143" s="92">
        <f>C145-C144</f>
        <v>0</v>
      </c>
      <c r="D143" s="92"/>
      <c r="E143" s="92">
        <f>E145-E144</f>
        <v>-4241</v>
      </c>
      <c r="F143" s="92">
        <f>F145-F144</f>
        <v>-4241</v>
      </c>
      <c r="G143" s="92">
        <f>G145-G144</f>
        <v>-4241</v>
      </c>
      <c r="H143" s="92"/>
      <c r="I143" s="92"/>
      <c r="J143" s="92"/>
      <c r="K143" s="92"/>
      <c r="L143" s="92"/>
      <c r="N143" s="92"/>
      <c r="O143" s="92"/>
      <c r="P143" s="92"/>
      <c r="Q143" s="92"/>
      <c r="R143" s="92"/>
      <c r="S143" s="92"/>
      <c r="T143" s="92"/>
      <c r="U143" s="92"/>
      <c r="V143" s="92"/>
      <c r="W143" s="92"/>
    </row>
    <row r="144" spans="1:23" ht="12.75" hidden="1">
      <c r="A144" s="89"/>
      <c r="B144" s="93" t="s">
        <v>231</v>
      </c>
      <c r="C144" s="94"/>
      <c r="D144" s="94"/>
      <c r="E144" s="94">
        <v>40205</v>
      </c>
      <c r="F144" s="94">
        <v>40205</v>
      </c>
      <c r="G144" s="94">
        <v>40205</v>
      </c>
      <c r="H144" s="94"/>
      <c r="I144" s="94"/>
      <c r="J144" s="94"/>
      <c r="K144" s="94"/>
      <c r="L144" s="94"/>
      <c r="N144" s="94"/>
      <c r="O144" s="94"/>
      <c r="P144" s="94"/>
      <c r="Q144" s="94"/>
      <c r="R144" s="94"/>
      <c r="S144" s="94"/>
      <c r="T144" s="94"/>
      <c r="U144" s="94"/>
      <c r="V144" s="94"/>
      <c r="W144" s="94"/>
    </row>
    <row r="145" spans="1:23" ht="12.75" hidden="1">
      <c r="A145" s="89"/>
      <c r="B145" s="93" t="s">
        <v>232</v>
      </c>
      <c r="C145" s="94"/>
      <c r="D145" s="94"/>
      <c r="E145" s="94">
        <v>35964</v>
      </c>
      <c r="F145" s="94">
        <v>35964</v>
      </c>
      <c r="G145" s="94">
        <v>35964</v>
      </c>
      <c r="H145" s="94"/>
      <c r="I145" s="94"/>
      <c r="J145" s="94"/>
      <c r="K145" s="94"/>
      <c r="L145" s="94"/>
      <c r="N145" s="94"/>
      <c r="O145" s="94"/>
      <c r="P145" s="94"/>
      <c r="Q145" s="94"/>
      <c r="R145" s="94"/>
      <c r="S145" s="94"/>
      <c r="T145" s="94"/>
      <c r="U145" s="94"/>
      <c r="V145" s="94"/>
      <c r="W145" s="94"/>
    </row>
    <row r="146" spans="1:23" ht="21" hidden="1">
      <c r="A146" s="89" t="s">
        <v>233</v>
      </c>
      <c r="B146" s="95" t="s">
        <v>234</v>
      </c>
      <c r="C146" s="91">
        <v>0</v>
      </c>
      <c r="D146" s="91"/>
      <c r="E146" s="91">
        <v>0</v>
      </c>
      <c r="F146" s="91">
        <v>0</v>
      </c>
      <c r="G146" s="91">
        <v>0</v>
      </c>
      <c r="H146" s="91"/>
      <c r="I146" s="91"/>
      <c r="J146" s="91"/>
      <c r="K146" s="91"/>
      <c r="L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</row>
    <row r="147" spans="1:23" ht="31.5" hidden="1">
      <c r="A147" s="96" t="s">
        <v>235</v>
      </c>
      <c r="B147" s="72" t="s">
        <v>236</v>
      </c>
      <c r="C147" s="97">
        <f>C137+C138+C139+C140+C141+C142+C143+C146</f>
        <v>0</v>
      </c>
      <c r="D147" s="97"/>
      <c r="E147" s="97">
        <f>E137+E138+E139+E140+E141+E142+E143+E146</f>
        <v>-4520</v>
      </c>
      <c r="F147" s="97">
        <f>F137+F138+F139+F140+F141+F142+F143+F146</f>
        <v>-4520</v>
      </c>
      <c r="G147" s="97">
        <f>G137+G138+G139+G140+G141+G142+G143+G146</f>
        <v>-4520</v>
      </c>
      <c r="H147" s="97"/>
      <c r="I147" s="97"/>
      <c r="J147" s="97"/>
      <c r="K147" s="97"/>
      <c r="L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</row>
    <row r="148" spans="1:12" ht="55.5" customHeight="1" hidden="1">
      <c r="A148" s="112" t="s">
        <v>237</v>
      </c>
      <c r="B148" s="112"/>
      <c r="E148" s="110" t="s">
        <v>238</v>
      </c>
      <c r="F148" s="111"/>
      <c r="G148" s="111"/>
      <c r="I148" s="111" t="s">
        <v>238</v>
      </c>
      <c r="J148" s="111"/>
      <c r="K148" s="111"/>
      <c r="L148" s="111"/>
    </row>
  </sheetData>
  <sheetProtection/>
  <mergeCells count="11">
    <mergeCell ref="A66:G66"/>
    <mergeCell ref="A6:W6"/>
    <mergeCell ref="E148:G148"/>
    <mergeCell ref="A148:B148"/>
    <mergeCell ref="I148:L148"/>
    <mergeCell ref="C1:E1"/>
    <mergeCell ref="A136:E136"/>
    <mergeCell ref="A80:G80"/>
    <mergeCell ref="A9:G9"/>
    <mergeCell ref="A37:B37"/>
    <mergeCell ref="A47:A57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ТУ Еланского муниципального района КБФПиК АВО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</dc:creator>
  <cp:keywords/>
  <dc:description/>
  <cp:lastModifiedBy>LAN_OS</cp:lastModifiedBy>
  <cp:lastPrinted>2012-10-12T07:38:33Z</cp:lastPrinted>
  <dcterms:created xsi:type="dcterms:W3CDTF">2007-06-26T11:50:53Z</dcterms:created>
  <dcterms:modified xsi:type="dcterms:W3CDTF">2012-11-14T08:10:40Z</dcterms:modified>
  <cp:category/>
  <cp:version/>
  <cp:contentType/>
  <cp:contentStatus/>
</cp:coreProperties>
</file>